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19440" windowHeight="7155" activeTab="1"/>
  </bookViews>
  <sheets>
    <sheet name="Instrucciones" sheetId="4" r:id="rId1"/>
    <sheet name="Control de Facturas" sheetId="1" r:id="rId2"/>
    <sheet name="Reporte por Cliente" sheetId="3" r:id="rId3"/>
    <sheet name="Feriados" sheetId="2" r:id="rId4"/>
  </sheets>
  <definedNames>
    <definedName name="_xlnm.Print_Area" localSheetId="1">'Control de Facturas'!$B$14:$L$47</definedName>
    <definedName name="_xlnm.Print_Titles" localSheetId="1">'Control de Facturas'!$9:$13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K15" i="1" l="1"/>
  <c r="K21" i="1"/>
  <c r="K22" i="1"/>
  <c r="L22" i="1" s="1"/>
  <c r="M22" i="1" s="1"/>
  <c r="K23" i="1"/>
  <c r="K24" i="1"/>
  <c r="K25" i="1"/>
  <c r="L25" i="1" s="1"/>
  <c r="M25" i="1" s="1"/>
  <c r="K26" i="1"/>
  <c r="K27" i="1"/>
  <c r="K28" i="1"/>
  <c r="K29" i="1"/>
  <c r="L29" i="1" s="1"/>
  <c r="M29" i="1" s="1"/>
  <c r="K30" i="1"/>
  <c r="L30" i="1" s="1"/>
  <c r="M30" i="1" s="1"/>
  <c r="K31" i="1"/>
  <c r="K32" i="1"/>
  <c r="L32" i="1" s="1"/>
  <c r="M32" i="1" s="1"/>
  <c r="K33" i="1"/>
  <c r="L33" i="1" s="1"/>
  <c r="M33" i="1" s="1"/>
  <c r="K34" i="1"/>
  <c r="L34" i="1" s="1"/>
  <c r="M34" i="1" s="1"/>
  <c r="K35" i="1"/>
  <c r="L35" i="1" s="1"/>
  <c r="M35" i="1" s="1"/>
  <c r="K36" i="1"/>
  <c r="L36" i="1" s="1"/>
  <c r="M36" i="1" s="1"/>
  <c r="K37" i="1"/>
  <c r="L37" i="1" s="1"/>
  <c r="M37" i="1" s="1"/>
  <c r="K38" i="1"/>
  <c r="K39" i="1"/>
  <c r="K40" i="1"/>
  <c r="K41" i="1"/>
  <c r="K42" i="1"/>
  <c r="K43" i="1"/>
  <c r="K44" i="1"/>
  <c r="K45" i="1"/>
  <c r="K46" i="1"/>
  <c r="L46" i="1" s="1"/>
  <c r="M46" i="1" s="1"/>
  <c r="K47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G14" i="1"/>
  <c r="G15" i="1"/>
  <c r="G16" i="1"/>
  <c r="G17" i="1"/>
  <c r="K17" i="1" s="1"/>
  <c r="L17" i="1" s="1"/>
  <c r="M17" i="1" s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L15" i="1"/>
  <c r="M15" i="1" s="1"/>
  <c r="L26" i="1"/>
  <c r="M26" i="1" s="1"/>
  <c r="L27" i="1"/>
  <c r="M27" i="1" s="1"/>
  <c r="L31" i="1"/>
  <c r="M31" i="1" s="1"/>
  <c r="L40" i="1"/>
  <c r="M40" i="1" s="1"/>
  <c r="L41" i="1"/>
  <c r="M41" i="1" s="1"/>
  <c r="L43" i="1"/>
  <c r="M43" i="1" s="1"/>
  <c r="L45" i="1"/>
  <c r="M45" i="1" s="1"/>
  <c r="L47" i="1"/>
  <c r="M47" i="1" s="1"/>
  <c r="C9" i="1"/>
  <c r="L44" i="1"/>
  <c r="M44" i="1" s="1"/>
  <c r="L42" i="1"/>
  <c r="M42" i="1"/>
  <c r="L28" i="1"/>
  <c r="M28" i="1"/>
  <c r="L39" i="1"/>
  <c r="M39" i="1" s="1"/>
  <c r="L23" i="1"/>
  <c r="M23" i="1"/>
  <c r="L21" i="1"/>
  <c r="M21" i="1" s="1"/>
  <c r="L24" i="1"/>
  <c r="M24" i="1"/>
  <c r="L38" i="1"/>
  <c r="M38" i="1" s="1"/>
  <c r="N14" i="1" l="1"/>
  <c r="N16" i="1"/>
  <c r="N18" i="1"/>
  <c r="N20" i="1"/>
  <c r="N22" i="1"/>
  <c r="N24" i="1"/>
  <c r="N26" i="1"/>
  <c r="N28" i="1"/>
  <c r="N30" i="1"/>
  <c r="N32" i="1"/>
  <c r="N34" i="1"/>
  <c r="N36" i="1"/>
  <c r="N38" i="1"/>
  <c r="N40" i="1"/>
  <c r="N42" i="1"/>
  <c r="N44" i="1"/>
  <c r="N46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N43" i="1"/>
  <c r="N45" i="1"/>
  <c r="N47" i="1"/>
  <c r="K14" i="1"/>
  <c r="L14" i="1" s="1"/>
  <c r="M14" i="1" s="1"/>
  <c r="K16" i="1"/>
  <c r="L16" i="1" s="1"/>
  <c r="M16" i="1" s="1"/>
  <c r="K18" i="1"/>
  <c r="L18" i="1" s="1"/>
  <c r="M18" i="1" s="1"/>
  <c r="K20" i="1"/>
  <c r="L20" i="1" s="1"/>
  <c r="M20" i="1" s="1"/>
  <c r="K19" i="1"/>
  <c r="L19" i="1" s="1"/>
  <c r="M19" i="1" s="1"/>
</calcChain>
</file>

<file path=xl/comments1.xml><?xml version="1.0" encoding="utf-8"?>
<comments xmlns="http://schemas.openxmlformats.org/spreadsheetml/2006/main">
  <authors>
    <author>Cecilia</author>
  </authors>
  <commentList>
    <comment ref="G13" authorId="0">
      <text>
        <r>
          <rPr>
            <b/>
            <sz val="9"/>
            <color indexed="81"/>
            <rFont val="Tahoma"/>
            <family val="2"/>
          </rPr>
          <t>El vencimiento lo calcula quitando los feriados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<sst xmlns="http://schemas.openxmlformats.org/spreadsheetml/2006/main" count="65" uniqueCount="37">
  <si>
    <t>Cliente</t>
  </si>
  <si>
    <t>Núm. Factura</t>
  </si>
  <si>
    <t>Fecha de la factura</t>
  </si>
  <si>
    <t>Monto</t>
  </si>
  <si>
    <t>Vencimiento</t>
  </si>
  <si>
    <t>Fecha de Pago</t>
  </si>
  <si>
    <t>Montales</t>
  </si>
  <si>
    <t>Elviren</t>
  </si>
  <si>
    <t>Hoy</t>
  </si>
  <si>
    <t>Pagó? Si / No</t>
  </si>
  <si>
    <t>Si</t>
  </si>
  <si>
    <t>No</t>
  </si>
  <si>
    <t>Seguimiento</t>
  </si>
  <si>
    <t>Término (días)</t>
  </si>
  <si>
    <t>Feriados del año</t>
  </si>
  <si>
    <t>Intereses por mora</t>
  </si>
  <si>
    <t>Intereses corridos</t>
  </si>
  <si>
    <t>Dias de mora a partir del cual se aplica interes</t>
  </si>
  <si>
    <t>Importe+Intereses adeudados</t>
  </si>
  <si>
    <t>Días transcurridos</t>
  </si>
  <si>
    <t>Total general</t>
  </si>
  <si>
    <t>Total Elviren</t>
  </si>
  <si>
    <t>Total Montales</t>
  </si>
  <si>
    <t>Suma de Importe+Intereses adeudados</t>
  </si>
  <si>
    <t>Richmond</t>
  </si>
  <si>
    <t>Total Richmond</t>
  </si>
  <si>
    <t>Reporte de Deudores</t>
  </si>
  <si>
    <t>La Polilla Loca</t>
  </si>
  <si>
    <t>Salvador y Cía</t>
  </si>
  <si>
    <t>Unica</t>
  </si>
  <si>
    <t>Colorado el 22</t>
  </si>
  <si>
    <t>Total La Polilla Loca</t>
  </si>
  <si>
    <t>Total Salvador y Cía</t>
  </si>
  <si>
    <t>Total Colorado el 22</t>
  </si>
  <si>
    <t>Total Unica</t>
  </si>
  <si>
    <t>Reporte de Cobranzas</t>
  </si>
  <si>
    <t>Vencimiento sin feriados y fines de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</si>
</sst>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dd/mm/yyyy;@"/>
    <numFmt numFmtId="166" formatCode="dd\.mm\.yyyy;@"/>
    <numFmt numFmtId="167" formatCode="&quot;$&quot;\ #,##0.00"/>
    <numFmt numFmtId="168" formatCode="0.0%"/>
    <numFmt numFmtId="169" formatCode="&quot;$&quot;\ #,##0"/>
  </numFmts>
  <fonts count="11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BBC6AE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0" fontId="6" fillId="0" borderId="1" xfId="0" applyFont="1" applyFill="1" applyBorder="1"/>
    <xf numFmtId="0" fontId="0" fillId="2" borderId="0" xfId="0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"/>
    </xf>
    <xf numFmtId="0" fontId="7" fillId="3" borderId="0" xfId="0" applyFont="1" applyFill="1" applyAlignment="1"/>
    <xf numFmtId="0" fontId="8" fillId="3" borderId="0" xfId="0" applyFont="1" applyFill="1" applyAlignment="1">
      <alignment vertical="center"/>
    </xf>
    <xf numFmtId="0" fontId="8" fillId="3" borderId="0" xfId="0" applyFont="1" applyFill="1"/>
    <xf numFmtId="167" fontId="6" fillId="0" borderId="1" xfId="0" applyNumberFormat="1" applyFont="1" applyFill="1" applyBorder="1"/>
    <xf numFmtId="167" fontId="0" fillId="0" borderId="0" xfId="0" applyNumberFormat="1"/>
    <xf numFmtId="167" fontId="8" fillId="3" borderId="0" xfId="0" applyNumberFormat="1" applyFont="1" applyFill="1"/>
    <xf numFmtId="167" fontId="0" fillId="2" borderId="0" xfId="0" applyNumberFormat="1" applyFill="1"/>
    <xf numFmtId="167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8" fontId="4" fillId="0" borderId="4" xfId="2" applyNumberFormat="1" applyFont="1" applyBorder="1" applyAlignment="1">
      <alignment horizontal="center"/>
    </xf>
    <xf numFmtId="169" fontId="6" fillId="0" borderId="1" xfId="1" applyNumberFormat="1" applyFont="1" applyFill="1" applyBorder="1"/>
    <xf numFmtId="169" fontId="4" fillId="0" borderId="0" xfId="1" applyNumberFormat="1" applyFont="1" applyAlignment="1">
      <alignment horizontal="center"/>
    </xf>
    <xf numFmtId="169" fontId="7" fillId="3" borderId="0" xfId="1" applyNumberFormat="1" applyFont="1" applyFill="1" applyAlignment="1"/>
    <xf numFmtId="169" fontId="7" fillId="2" borderId="0" xfId="1" applyNumberFormat="1" applyFont="1" applyFill="1" applyAlignment="1">
      <alignment horizontal="center"/>
    </xf>
    <xf numFmtId="167" fontId="7" fillId="3" borderId="0" xfId="0" applyNumberFormat="1" applyFont="1" applyFill="1" applyAlignment="1"/>
    <xf numFmtId="167" fontId="7" fillId="2" borderId="0" xfId="0" applyNumberFormat="1" applyFont="1" applyFill="1" applyAlignment="1">
      <alignment horizontal="center"/>
    </xf>
    <xf numFmtId="0" fontId="8" fillId="0" borderId="0" xfId="0" applyFont="1" applyFill="1"/>
    <xf numFmtId="0" fontId="9" fillId="0" borderId="0" xfId="0" applyFont="1"/>
    <xf numFmtId="0" fontId="9" fillId="0" borderId="0" xfId="0" pivotButton="1" applyFont="1" applyAlignment="1">
      <alignment horizontal="center"/>
    </xf>
    <xf numFmtId="0" fontId="9" fillId="0" borderId="0" xfId="0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5" fillId="4" borderId="2" xfId="0" applyFont="1" applyFill="1" applyBorder="1" applyAlignment="1">
      <alignment horizontal="center"/>
    </xf>
    <xf numFmtId="165" fontId="5" fillId="4" borderId="5" xfId="0" applyNumberFormat="1" applyFont="1" applyFill="1" applyBorder="1" applyAlignment="1">
      <alignment horizontal="center"/>
    </xf>
    <xf numFmtId="14" fontId="9" fillId="0" borderId="0" xfId="0" applyNumberFormat="1" applyFont="1" applyAlignment="1">
      <alignment horizontal="center"/>
    </xf>
    <xf numFmtId="2" fontId="4" fillId="0" borderId="8" xfId="1" applyNumberFormat="1" applyFont="1" applyBorder="1" applyAlignment="1">
      <alignment horizontal="center"/>
    </xf>
    <xf numFmtId="0" fontId="10" fillId="6" borderId="0" xfId="0" applyFont="1" applyFill="1" applyAlignment="1">
      <alignment horizontal="center" vertical="center"/>
    </xf>
    <xf numFmtId="167" fontId="10" fillId="6" borderId="0" xfId="0" applyNumberFormat="1" applyFont="1" applyFill="1" applyAlignment="1">
      <alignment horizontal="center" vertical="center"/>
    </xf>
    <xf numFmtId="169" fontId="10" fillId="6" borderId="0" xfId="1" applyNumberFormat="1" applyFont="1" applyFill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167" fontId="9" fillId="0" borderId="0" xfId="1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69" fontId="9" fillId="0" borderId="0" xfId="1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0" fillId="4" borderId="0" xfId="0" applyFill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5" borderId="0" xfId="0" applyFill="1" applyAlignment="1">
      <alignment horizontal="center"/>
    </xf>
    <xf numFmtId="165" fontId="1" fillId="0" borderId="0" xfId="0" applyNumberFormat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47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\ 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&quot;$&quot;\ 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\ 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>
          <fgColor indexed="64"/>
          <bgColor theme="6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planillaexcel.com/contactanos?ref=spreadsheet_contac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lanillaexcel.com/?ref=spreadsheet_logo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3</xdr:row>
      <xdr:rowOff>47624</xdr:rowOff>
    </xdr:from>
    <xdr:to>
      <xdr:col>12</xdr:col>
      <xdr:colOff>304800</xdr:colOff>
      <xdr:row>29</xdr:row>
      <xdr:rowOff>85725</xdr:rowOff>
    </xdr:to>
    <xdr:sp macro="" textlink="">
      <xdr:nvSpPr>
        <xdr:cNvPr id="2" name="CuadroTexto 1"/>
        <xdr:cNvSpPr txBox="1"/>
      </xdr:nvSpPr>
      <xdr:spPr>
        <a:xfrm>
          <a:off x="790574" y="504824"/>
          <a:ext cx="7743826" cy="4000501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800">
              <a:solidFill>
                <a:schemeClr val="bg1"/>
              </a:solidFill>
            </a:rPr>
            <a:t>Instrucciones</a:t>
          </a:r>
        </a:p>
        <a:p>
          <a:endParaRPr lang="es-AR" sz="1100">
            <a:solidFill>
              <a:schemeClr val="bg1"/>
            </a:solidFill>
          </a:endParaRPr>
        </a:p>
        <a:p>
          <a:r>
            <a:rPr lang="es-AR" sz="1100">
              <a:solidFill>
                <a:schemeClr val="bg1"/>
              </a:solidFill>
            </a:rPr>
            <a:t>&gt;&gt; </a:t>
          </a:r>
          <a:r>
            <a:rPr lang="es-AR" sz="1800">
              <a:solidFill>
                <a:schemeClr val="bg1"/>
              </a:solidFill>
            </a:rPr>
            <a:t>D</a:t>
          </a:r>
          <a:r>
            <a:rPr lang="es-AR" sz="1100">
              <a:solidFill>
                <a:schemeClr val="bg1"/>
              </a:solidFill>
            </a:rPr>
            <a:t>ebe</a:t>
          </a:r>
          <a:r>
            <a:rPr lang="es-AR" sz="1100" baseline="0">
              <a:solidFill>
                <a:schemeClr val="bg1"/>
              </a:solidFill>
            </a:rPr>
            <a:t> primero completar los feriados del año en la hoja "FERIADOS"</a:t>
          </a:r>
        </a:p>
        <a:p>
          <a:endParaRPr lang="es-AR" sz="1100" baseline="0">
            <a:solidFill>
              <a:schemeClr val="bg1"/>
            </a:solidFill>
          </a:endParaRPr>
        </a:p>
        <a:p>
          <a:endParaRPr lang="es-AR" sz="1100" baseline="0">
            <a:solidFill>
              <a:schemeClr val="bg1"/>
            </a:solidFill>
          </a:endParaRPr>
        </a:p>
        <a:p>
          <a:r>
            <a:rPr lang="es-AR" sz="1100" baseline="0">
              <a:solidFill>
                <a:schemeClr val="bg1"/>
              </a:solidFill>
            </a:rPr>
            <a:t>&gt;&gt; </a:t>
          </a:r>
          <a:r>
            <a:rPr lang="es-AR" sz="1800" baseline="0">
              <a:solidFill>
                <a:schemeClr val="bg1"/>
              </a:solidFill>
            </a:rPr>
            <a:t>E</a:t>
          </a:r>
          <a:r>
            <a:rPr lang="es-AR" sz="1100" baseline="0">
              <a:solidFill>
                <a:schemeClr val="bg1"/>
              </a:solidFill>
            </a:rPr>
            <a:t>n la hoja CONTROL DE FACTURAS, debe completar desde la columna B hasta la F y luego la columna I e J, que son los datos de las facturas.  </a:t>
          </a:r>
          <a:br>
            <a:rPr lang="es-AR" sz="1100" baseline="0">
              <a:solidFill>
                <a:schemeClr val="bg1"/>
              </a:solidFill>
            </a:rPr>
          </a:br>
          <a:endParaRPr lang="es-AR" sz="1100" baseline="0">
            <a:solidFill>
              <a:schemeClr val="bg1"/>
            </a:solidFill>
          </a:endParaRPr>
        </a:p>
        <a:p>
          <a:r>
            <a:rPr lang="es-AR" sz="1100" baseline="0">
              <a:solidFill>
                <a:schemeClr val="bg1"/>
              </a:solidFill>
            </a:rPr>
            <a:t>Adicionalmente en las cedas L4  y L5 tiene la posibilidad de aplicar un interés por mora al monto adeudado a partir de una cantidad de días de mora que defina.  Por ejemplo, se le puede aplicar los interes del 0.5% a aquellas facturas vencidas por más de 3 días.  Sino le interesa, puede poner 0 en ambas celdas.</a:t>
          </a:r>
        </a:p>
        <a:p>
          <a:endParaRPr lang="es-AR" sz="1100" baseline="0">
            <a:solidFill>
              <a:schemeClr val="bg1"/>
            </a:solidFill>
          </a:endParaRPr>
        </a:p>
        <a:p>
          <a:r>
            <a:rPr lang="es-AR" sz="1100" baseline="0">
              <a:solidFill>
                <a:schemeClr val="bg1"/>
              </a:solidFill>
            </a:rPr>
            <a:t>En esta hoja, saldra una advertencia si la factura esta vencida</a:t>
          </a:r>
        </a:p>
        <a:p>
          <a:endParaRPr lang="es-AR" sz="1100" baseline="0">
            <a:solidFill>
              <a:schemeClr val="bg1"/>
            </a:solidFill>
          </a:endParaRPr>
        </a:p>
        <a:p>
          <a:endParaRPr lang="es-AR" sz="1100" baseline="0">
            <a:solidFill>
              <a:schemeClr val="bg1"/>
            </a:solidFill>
          </a:endParaRPr>
        </a:p>
        <a:p>
          <a:r>
            <a:rPr lang="es-AR" sz="1100" baseline="0">
              <a:solidFill>
                <a:schemeClr val="bg1"/>
              </a:solidFill>
            </a:rPr>
            <a:t>&gt;&gt; </a:t>
          </a:r>
          <a:r>
            <a:rPr lang="es-AR" sz="1800" baseline="0">
              <a:solidFill>
                <a:schemeClr val="bg1"/>
              </a:solidFill>
            </a:rPr>
            <a:t>E</a:t>
          </a:r>
          <a:r>
            <a:rPr lang="es-AR" sz="1100" baseline="0">
              <a:solidFill>
                <a:schemeClr val="bg1"/>
              </a:solidFill>
            </a:rPr>
            <a:t>n la HOJA DE REPORTE POR CLIENTE, tendrá reporte de cada cliente lo que adeuda y así como también reporte de cobranzas de aquellos que sí abonaron.</a:t>
          </a:r>
          <a:endParaRPr lang="es-A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2</xdr:col>
      <xdr:colOff>238125</xdr:colOff>
      <xdr:row>0</xdr:row>
      <xdr:rowOff>238125</xdr:rowOff>
    </xdr:to>
    <xdr:pic>
      <xdr:nvPicPr>
        <xdr:cNvPr id="1165" name="Picture 1" descr="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5725"/>
          <a:ext cx="11906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247650</xdr:colOff>
      <xdr:row>0</xdr:row>
      <xdr:rowOff>76200</xdr:rowOff>
    </xdr:from>
    <xdr:to>
      <xdr:col>4</xdr:col>
      <xdr:colOff>1178625</xdr:colOff>
      <xdr:row>0</xdr:row>
      <xdr:rowOff>299835</xdr:rowOff>
    </xdr:to>
    <xdr:sp macro="" textlink="">
      <xdr:nvSpPr>
        <xdr:cNvPr id="3" name="TextBox 2"/>
        <xdr:cNvSpPr txBox="1"/>
      </xdr:nvSpPr>
      <xdr:spPr>
        <a:xfrm>
          <a:off x="1352550" y="76200"/>
          <a:ext cx="3083625" cy="223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 i="1">
              <a:solidFill>
                <a:schemeClr val="bg1">
                  <a:lumMod val="50000"/>
                </a:schemeClr>
              </a:solidFill>
            </a:rPr>
            <a:t>Las planillas de Excel más útiles, en un solo lugar.</a:t>
          </a:r>
        </a:p>
      </xdr:txBody>
    </xdr:sp>
    <xdr:clientData/>
  </xdr:twoCellAnchor>
  <xdr:twoCellAnchor>
    <xdr:from>
      <xdr:col>8</xdr:col>
      <xdr:colOff>1066800</xdr:colOff>
      <xdr:row>0</xdr:row>
      <xdr:rowOff>66675</xdr:rowOff>
    </xdr:from>
    <xdr:to>
      <xdr:col>10</xdr:col>
      <xdr:colOff>1524000</xdr:colOff>
      <xdr:row>1</xdr:row>
      <xdr:rowOff>9525</xdr:rowOff>
    </xdr:to>
    <xdr:sp macro="" textlink="">
      <xdr:nvSpPr>
        <xdr:cNvPr id="5" name="TextBox 4">
          <a:hlinkClick xmlns:r="http://schemas.openxmlformats.org/officeDocument/2006/relationships" r:id="rId3"/>
        </xdr:cNvPr>
        <xdr:cNvSpPr txBox="1"/>
      </xdr:nvSpPr>
      <xdr:spPr bwMode="auto">
        <a:xfrm>
          <a:off x="8229600" y="66675"/>
          <a:ext cx="2667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lang="es-AR" sz="900">
              <a:solidFill>
                <a:schemeClr val="tx1">
                  <a:lumMod val="65000"/>
                  <a:lumOff val="35000"/>
                </a:schemeClr>
              </a:solidFill>
            </a:rPr>
            <a:t>¿Necesitas</a:t>
          </a:r>
          <a:r>
            <a:rPr lang="es-AR" sz="900" baseline="0">
              <a:solidFill>
                <a:schemeClr val="tx1">
                  <a:lumMod val="65000"/>
                  <a:lumOff val="35000"/>
                </a:schemeClr>
              </a:solidFill>
            </a:rPr>
            <a:t> ayuda con esta planilla?</a:t>
          </a:r>
          <a:r>
            <a:rPr lang="es-AR" sz="900" baseline="0">
              <a:solidFill>
                <a:srgbClr val="4E724F"/>
              </a:solidFill>
            </a:rPr>
            <a:t> </a:t>
          </a:r>
          <a:r>
            <a:rPr lang="es-AR" sz="900" baseline="0">
              <a:solidFill>
                <a:schemeClr val="tx2">
                  <a:lumMod val="60000"/>
                  <a:lumOff val="40000"/>
                </a:schemeClr>
              </a:solidFill>
            </a:rPr>
            <a:t>Contáctanos </a:t>
          </a:r>
          <a:endParaRPr lang="es-AR" sz="900">
            <a:solidFill>
              <a:schemeClr val="tx2">
                <a:lumMod val="60000"/>
                <a:lumOff val="40000"/>
              </a:schemeClr>
            </a:solidFill>
            <a:latin typeface="Wingdings" pitchFamily="2" charset="2"/>
          </a:endParaRPr>
        </a:p>
      </xdr:txBody>
    </xdr:sp>
    <xdr:clientData/>
  </xdr:twoCellAnchor>
  <xdr:twoCellAnchor>
    <xdr:from>
      <xdr:col>10</xdr:col>
      <xdr:colOff>1219200</xdr:colOff>
      <xdr:row>0</xdr:row>
      <xdr:rowOff>104775</xdr:rowOff>
    </xdr:from>
    <xdr:to>
      <xdr:col>10</xdr:col>
      <xdr:colOff>1352550</xdr:colOff>
      <xdr:row>0</xdr:row>
      <xdr:rowOff>247650</xdr:rowOff>
    </xdr:to>
    <xdr:pic>
      <xdr:nvPicPr>
        <xdr:cNvPr id="1168" name="Picture 6" descr="1376627143_Mail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10477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1</xdr:row>
      <xdr:rowOff>0</xdr:rowOff>
    </xdr:from>
    <xdr:to>
      <xdr:col>2</xdr:col>
      <xdr:colOff>942975</xdr:colOff>
      <xdr:row>4</xdr:row>
      <xdr:rowOff>152400</xdr:rowOff>
    </xdr:to>
    <xdr:sp macro="" textlink="">
      <xdr:nvSpPr>
        <xdr:cNvPr id="2" name="CuadroTexto 1"/>
        <xdr:cNvSpPr txBox="1"/>
      </xdr:nvSpPr>
      <xdr:spPr>
        <a:xfrm>
          <a:off x="1476375" y="190500"/>
          <a:ext cx="22860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100"/>
            <a:t>Para actualizar la tabla, posicionese sobre la misma, click derecho y elegir Actualizar</a:t>
          </a:r>
        </a:p>
        <a:p>
          <a:pPr algn="ctr"/>
          <a:endParaRPr lang="es-AR" sz="1100"/>
        </a:p>
      </xdr:txBody>
    </xdr:sp>
    <xdr:clientData/>
  </xdr:twoCellAnchor>
  <xdr:twoCellAnchor>
    <xdr:from>
      <xdr:col>8</xdr:col>
      <xdr:colOff>533400</xdr:colOff>
      <xdr:row>0</xdr:row>
      <xdr:rowOff>133350</xdr:rowOff>
    </xdr:from>
    <xdr:to>
      <xdr:col>10</xdr:col>
      <xdr:colOff>457200</xdr:colOff>
      <xdr:row>4</xdr:row>
      <xdr:rowOff>95250</xdr:rowOff>
    </xdr:to>
    <xdr:sp macro="" textlink="">
      <xdr:nvSpPr>
        <xdr:cNvPr id="3" name="CuadroTexto 2"/>
        <xdr:cNvSpPr txBox="1"/>
      </xdr:nvSpPr>
      <xdr:spPr>
        <a:xfrm>
          <a:off x="9020175" y="133350"/>
          <a:ext cx="22860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100"/>
            <a:t>Para actualizar la tabla, posicionese sobre la misma, click derecho y elegir Actualizar</a:t>
          </a:r>
        </a:p>
        <a:p>
          <a:pPr algn="ctr"/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3</xdr:row>
      <xdr:rowOff>47625</xdr:rowOff>
    </xdr:from>
    <xdr:to>
      <xdr:col>7</xdr:col>
      <xdr:colOff>523875</xdr:colOff>
      <xdr:row>6</xdr:row>
      <xdr:rowOff>38100</xdr:rowOff>
    </xdr:to>
    <xdr:sp macro="" textlink="">
      <xdr:nvSpPr>
        <xdr:cNvPr id="2" name="CuadroTexto 1"/>
        <xdr:cNvSpPr txBox="1"/>
      </xdr:nvSpPr>
      <xdr:spPr>
        <a:xfrm>
          <a:off x="3238500" y="504825"/>
          <a:ext cx="20859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/>
            <a:t>Introducir los feriados del año</a:t>
          </a:r>
        </a:p>
      </xdr:txBody>
    </xdr:sp>
    <xdr:clientData/>
  </xdr:twoCellAnchor>
  <xdr:twoCellAnchor>
    <xdr:from>
      <xdr:col>3</xdr:col>
      <xdr:colOff>295276</xdr:colOff>
      <xdr:row>5</xdr:row>
      <xdr:rowOff>9525</xdr:rowOff>
    </xdr:from>
    <xdr:to>
      <xdr:col>4</xdr:col>
      <xdr:colOff>371475</xdr:colOff>
      <xdr:row>5</xdr:row>
      <xdr:rowOff>9525</xdr:rowOff>
    </xdr:to>
    <xdr:cxnSp macro="">
      <xdr:nvCxnSpPr>
        <xdr:cNvPr id="4" name="Conector recto de flecha 3"/>
        <xdr:cNvCxnSpPr/>
      </xdr:nvCxnSpPr>
      <xdr:spPr>
        <a:xfrm flipH="1">
          <a:off x="2352676" y="657225"/>
          <a:ext cx="7619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ecilia" refreshedDate="42173.846065162033" createdVersion="1" refreshedVersion="5" recordCount="34" upgradeOnRefresh="1">
  <cacheSource type="worksheet">
    <worksheetSource name="Table1"/>
  </cacheSource>
  <cacheFields count="13">
    <cacheField name="Cliente" numFmtId="0">
      <sharedItems containsBlank="1" count="12">
        <s v="La Polilla Loca"/>
        <s v="Salvador y Cía"/>
        <s v="Unica"/>
        <s v="Colorado el 22"/>
        <s v="Montales"/>
        <s v="Elviren"/>
        <s v="Richmond"/>
        <m/>
        <s v="Narinas" u="1"/>
        <s v="La Unica" u="1"/>
        <s v="Alpha" u="1"/>
        <s v="Andares" u="1"/>
      </sharedItems>
    </cacheField>
    <cacheField name="Núm. Factura" numFmtId="0">
      <sharedItems containsString="0" containsBlank="1" containsNumber="1" containsInteger="1" minValue="1209" maxValue="58686" count="8">
        <n v="29493"/>
        <n v="29395"/>
        <n v="49292"/>
        <n v="39483"/>
        <n v="58686"/>
        <n v="29394"/>
        <n v="1209"/>
        <m/>
      </sharedItems>
    </cacheField>
    <cacheField name="Fecha de la factura" numFmtId="165">
      <sharedItems containsNonDate="0" containsDate="1" containsString="0" containsBlank="1" minDate="2015-02-20T00:00:00" maxDate="2015-06-14T00:00:00"/>
    </cacheField>
    <cacheField name="Monto" numFmtId="167">
      <sharedItems containsString="0" containsBlank="1" containsNumber="1" containsInteger="1" minValue="120" maxValue="30000"/>
    </cacheField>
    <cacheField name="Término (días)" numFmtId="0">
      <sharedItems containsString="0" containsBlank="1" containsNumber="1" containsInteger="1" minValue="14" maxValue="90"/>
    </cacheField>
    <cacheField name="Vencimiento" numFmtId="165">
      <sharedItems containsDate="1" containsMixedTypes="1" minDate="2015-05-01T00:00:00" maxDate="2015-08-10T00:00:00"/>
    </cacheField>
    <cacheField name="Vencimiento sin feriados y fines de semana" numFmtId="165">
      <sharedItems containsDate="1" containsMixedTypes="1" minDate="2015-05-01T00:00:00" maxDate="2015-08-11T00:00:00"/>
    </cacheField>
    <cacheField name="Pagó? Si / No" numFmtId="0">
      <sharedItems containsBlank="1" count="3">
        <s v="Si"/>
        <s v="No"/>
        <m/>
      </sharedItems>
    </cacheField>
    <cacheField name="Fecha de Pago" numFmtId="0">
      <sharedItems containsNonDate="0" containsDate="1" containsString="0" containsBlank="1" minDate="2013-05-23T00:00:00" maxDate="2015-06-30T00:00:00" count="7">
        <d v="2015-05-22T00:00:00"/>
        <d v="2013-06-01T00:00:00"/>
        <m/>
        <d v="2013-09-09T00:00:00"/>
        <d v="2013-06-24T00:00:00"/>
        <d v="2015-06-29T00:00:00"/>
        <d v="2013-05-23T00:00:00" u="1"/>
      </sharedItems>
    </cacheField>
    <cacheField name="Días transcurridos" numFmtId="2">
      <sharedItems containsMixedTypes="1" containsNumber="1" containsInteger="1" minValue="0" maxValue="48"/>
    </cacheField>
    <cacheField name="Intereses corridos" numFmtId="169">
      <sharedItems containsMixedTypes="1" containsNumber="1" minValue="0" maxValue="1200"/>
    </cacheField>
    <cacheField name="Importe+Intereses adeudados" numFmtId="167">
      <sharedItems containsMixedTypes="1" containsNumber="1" minValue="120" maxValue="30000"/>
    </cacheField>
    <cacheField name="Seguimien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x v="0"/>
    <x v="0"/>
    <d v="2015-02-20T00:00:00"/>
    <n v="10000"/>
    <n v="90"/>
    <d v="2015-05-21T00:00:00"/>
    <d v="2015-05-21T00:00:00"/>
    <x v="0"/>
    <x v="0"/>
    <n v="1"/>
    <n v="0"/>
    <n v="10000"/>
    <s v=""/>
  </r>
  <r>
    <x v="1"/>
    <x v="1"/>
    <d v="2015-05-06T00:00:00"/>
    <n v="20503"/>
    <n v="60"/>
    <d v="2015-07-05T00:00:00"/>
    <d v="2015-07-06T00:00:00"/>
    <x v="0"/>
    <x v="1"/>
    <n v="0"/>
    <n v="0"/>
    <n v="20503"/>
    <s v=""/>
  </r>
  <r>
    <x v="2"/>
    <x v="2"/>
    <d v="2015-04-17T00:00:00"/>
    <n v="5000"/>
    <n v="14"/>
    <d v="2015-05-01T00:00:00"/>
    <d v="2015-05-01T00:00:00"/>
    <x v="1"/>
    <x v="2"/>
    <n v="48"/>
    <n v="1200"/>
    <n v="6200"/>
    <s v="Hacer Seguimiento"/>
  </r>
  <r>
    <x v="3"/>
    <x v="3"/>
    <d v="2015-05-11T00:00:00"/>
    <n v="30000"/>
    <n v="90"/>
    <d v="2015-08-09T00:00:00"/>
    <d v="2015-08-10T00:00:00"/>
    <x v="0"/>
    <x v="3"/>
    <n v="0"/>
    <n v="0"/>
    <n v="30000"/>
    <s v=""/>
  </r>
  <r>
    <x v="4"/>
    <x v="4"/>
    <d v="2015-05-24T00:00:00"/>
    <n v="5498"/>
    <n v="30"/>
    <d v="2015-06-23T00:00:00"/>
    <d v="2015-06-23T00:00:00"/>
    <x v="0"/>
    <x v="4"/>
    <n v="0"/>
    <n v="0"/>
    <n v="5498"/>
    <s v=""/>
  </r>
  <r>
    <x v="5"/>
    <x v="5"/>
    <d v="2015-05-29T00:00:00"/>
    <n v="3203"/>
    <n v="14"/>
    <d v="2015-06-12T00:00:00"/>
    <d v="2015-06-12T00:00:00"/>
    <x v="1"/>
    <x v="2"/>
    <n v="6"/>
    <n v="96.09"/>
    <n v="3299.09"/>
    <s v="Hacer Seguimiento"/>
  </r>
  <r>
    <x v="6"/>
    <x v="6"/>
    <d v="2015-06-13T00:00:00"/>
    <n v="120"/>
    <n v="15"/>
    <d v="2015-06-28T00:00:00"/>
    <d v="2015-06-29T00:00:00"/>
    <x v="0"/>
    <x v="5"/>
    <n v="1"/>
    <n v="0"/>
    <n v="120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  <r>
    <x v="7"/>
    <x v="7"/>
    <m/>
    <m/>
    <m/>
    <s v=""/>
    <s v=""/>
    <x v="2"/>
    <x v="2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5" showMemberPropertyTips="0" useAutoFormatting="1" itemPrintTitles="1" createdVersion="1" indent="0" compact="0" compactData="0" gridDropZones="1">
  <location ref="B9:E15" firstHeaderRow="1" firstDataRow="2" firstDataCol="2"/>
  <pivotFields count="13">
    <pivotField axis="axisRow" compact="0" outline="0" subtotalTop="0" showAll="0" includeNewItemsInFilter="1">
      <items count="13">
        <item m="1" x="10"/>
        <item m="1" x="11"/>
        <item x="5"/>
        <item m="1" x="9"/>
        <item x="4"/>
        <item m="1" x="8"/>
        <item x="7"/>
        <item x="6"/>
        <item x="0"/>
        <item x="1"/>
        <item x="2"/>
        <item x="3"/>
        <item t="default"/>
      </items>
    </pivotField>
    <pivotField axis="axisRow" compact="0" outline="0" subtotalTop="0" showAll="0" includeNewItemsInFilter="1">
      <items count="9">
        <item x="5"/>
        <item x="1"/>
        <item x="0"/>
        <item x="3"/>
        <item x="2"/>
        <item x="4"/>
        <item x="7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axis="axisCol" compact="0" outline="0" subtotalTop="0" showAll="0" includeNewItemsInFilter="1">
      <items count="4">
        <item x="1"/>
        <item h="1" x="0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2">
    <field x="0"/>
    <field x="1"/>
  </rowFields>
  <rowItems count="5">
    <i>
      <x v="2"/>
      <x/>
    </i>
    <i t="default">
      <x v="2"/>
    </i>
    <i>
      <x v="10"/>
      <x v="4"/>
    </i>
    <i t="default">
      <x v="10"/>
    </i>
    <i t="grand">
      <x/>
    </i>
  </rowItems>
  <colFields count="1">
    <field x="7"/>
  </colFields>
  <colItems count="2">
    <i>
      <x/>
    </i>
    <i t="grand">
      <x/>
    </i>
  </colItems>
  <dataFields count="1">
    <dataField name="Suma de Importe+Intereses adeudados" fld="11" baseField="1" baseItem="2" numFmtId="167"/>
  </dataFields>
  <formats count="16">
    <format dxfId="16">
      <pivotArea type="all" dataOnly="0" outline="0" fieldPosition="0"/>
    </format>
    <format dxfId="15">
      <pivotArea outline="0" fieldPosition="0"/>
    </format>
    <format dxfId="14">
      <pivotArea type="topRight" dataOnly="0" labelOnly="1" outline="0" fieldPosition="0"/>
    </format>
    <format dxfId="13">
      <pivotArea dataOnly="0" labelOnly="1" outline="0" fieldPosition="0">
        <references count="1">
          <reference field="0" count="2">
            <x v="2"/>
            <x v="3"/>
          </reference>
        </references>
      </pivotArea>
    </format>
    <format dxfId="12">
      <pivotArea dataOnly="0" labelOnly="1" outline="0" fieldPosition="0">
        <references count="1">
          <reference field="0" count="2" defaultSubtotal="1">
            <x v="2"/>
            <x v="3"/>
          </reference>
        </references>
      </pivotArea>
    </format>
    <format dxfId="11">
      <pivotArea dataOnly="0" labelOnly="1" grandRow="1" outline="0" fieldPosition="0"/>
    </format>
    <format dxfId="10">
      <pivotArea dataOnly="0" labelOnly="1" outline="0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8">
      <pivotArea type="all" dataOnly="0" outline="0" fieldPosition="0"/>
    </format>
    <format dxfId="7">
      <pivotArea outline="0" fieldPosition="0"/>
    </format>
    <format dxfId="6">
      <pivotArea type="topRight" dataOnly="0" labelOnly="1" outline="0" fieldPosition="0"/>
    </format>
    <format dxfId="5">
      <pivotArea dataOnly="0" labelOnly="1" outline="0" fieldPosition="0">
        <references count="1">
          <reference field="0" count="2">
            <x v="2"/>
            <x v="3"/>
          </reference>
        </references>
      </pivotArea>
    </format>
    <format dxfId="4">
      <pivotArea dataOnly="0" labelOnly="1" outline="0" fieldPosition="0">
        <references count="1">
          <reference field="0" count="2" defaultSubtotal="1">
            <x v="2"/>
            <x v="3"/>
          </reference>
        </references>
      </pivotArea>
    </format>
    <format dxfId="3">
      <pivotArea dataOnly="0" labelOnly="1" grandRow="1" outline="0" fieldPosition="0"/>
    </format>
    <format dxfId="2">
      <pivotArea dataOnly="0" labelOnly="1" outline="0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1">
      <pivotArea dataOnly="0" labelOnly="1" outline="0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</formats>
  <pivotTableStyleInfo name="PivotStyleMedium1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2" cacheId="0" dataOnRows="1" applyNumberFormats="0" applyBorderFormats="0" applyFontFormats="0" applyPatternFormats="0" applyAlignmentFormats="0" applyWidthHeightFormats="1" dataCaption="Datos" updatedVersion="5" showMemberPropertyTips="0" useAutoFormatting="1" itemPrintTitles="1" createdVersion="1" indent="0" compact="0" compactData="0" gridDropZones="1">
  <location ref="H9:L21" firstHeaderRow="1" firstDataRow="2" firstDataCol="3"/>
  <pivotFields count="13">
    <pivotField axis="axisRow" compact="0" outline="0" subtotalTop="0" showAll="0" includeNewItemsInFilter="1">
      <items count="13">
        <item m="1" x="10"/>
        <item m="1" x="11"/>
        <item x="5"/>
        <item m="1" x="9"/>
        <item x="4"/>
        <item m="1" x="8"/>
        <item x="7"/>
        <item x="6"/>
        <item x="0"/>
        <item x="1"/>
        <item x="2"/>
        <item x="3"/>
        <item t="default"/>
      </items>
    </pivotField>
    <pivotField axis="axisRow" compact="0" outline="0" subtotalTop="0" showAll="0" includeNewItemsInFilter="1" defaultSubtotal="0">
      <items count="8">
        <item x="5"/>
        <item x="1"/>
        <item x="0"/>
        <item x="3"/>
        <item x="2"/>
        <item x="4"/>
        <item x="7"/>
        <item x="6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axis="axisCol" compact="0" outline="0" subtotalTop="0" showAll="0" includeNewItemsInFilter="1">
      <items count="4">
        <item h="1" x="1"/>
        <item x="0"/>
        <item h="1" x="2"/>
        <item t="default"/>
      </items>
    </pivotField>
    <pivotField axis="axisRow" compact="0" outline="0" subtotalTop="0" showAll="0" includeNewItemsInFilter="1">
      <items count="8">
        <item m="1" x="6"/>
        <item x="1"/>
        <item x="4"/>
        <item x="3"/>
        <item x="5"/>
        <item x="2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3">
    <field x="0"/>
    <field x="1"/>
    <field x="8"/>
  </rowFields>
  <rowItems count="11">
    <i>
      <x v="4"/>
      <x v="5"/>
      <x v="2"/>
    </i>
    <i t="default">
      <x v="4"/>
    </i>
    <i>
      <x v="7"/>
      <x v="7"/>
      <x v="4"/>
    </i>
    <i t="default">
      <x v="7"/>
    </i>
    <i>
      <x v="8"/>
      <x v="2"/>
      <x v="6"/>
    </i>
    <i t="default">
      <x v="8"/>
    </i>
    <i>
      <x v="9"/>
      <x v="1"/>
      <x v="1"/>
    </i>
    <i t="default">
      <x v="9"/>
    </i>
    <i>
      <x v="11"/>
      <x v="3"/>
      <x v="3"/>
    </i>
    <i t="default">
      <x v="11"/>
    </i>
    <i t="grand">
      <x/>
    </i>
  </rowItems>
  <colFields count="1">
    <field x="7"/>
  </colFields>
  <colItems count="2">
    <i>
      <x v="1"/>
    </i>
    <i t="grand">
      <x/>
    </i>
  </colItems>
  <dataFields count="1">
    <dataField name="Suma de Importe+Intereses adeudados" fld="11" baseField="1" baseItem="2" numFmtId="167"/>
  </dataFields>
  <formats count="16">
    <format dxfId="32">
      <pivotArea type="all" dataOnly="0" outline="0" fieldPosition="0"/>
    </format>
    <format dxfId="31">
      <pivotArea outline="0" fieldPosition="0"/>
    </format>
    <format dxfId="30">
      <pivotArea type="topRight" dataOnly="0" labelOnly="1" outline="0" fieldPosition="0"/>
    </format>
    <format dxfId="29">
      <pivotArea dataOnly="0" labelOnly="1" outline="0" fieldPosition="0">
        <references count="1">
          <reference field="0" count="2">
            <x v="2"/>
            <x v="3"/>
          </reference>
        </references>
      </pivotArea>
    </format>
    <format dxfId="28">
      <pivotArea dataOnly="0" labelOnly="1" outline="0" fieldPosition="0">
        <references count="1">
          <reference field="0" count="2" defaultSubtotal="1">
            <x v="2"/>
            <x v="3"/>
          </reference>
        </references>
      </pivotArea>
    </format>
    <format dxfId="27">
      <pivotArea dataOnly="0" labelOnly="1" grandRow="1" outline="0" fieldPosition="0"/>
    </format>
    <format dxfId="26">
      <pivotArea dataOnly="0" labelOnly="1" outline="0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24">
      <pivotArea type="all" dataOnly="0" outline="0" fieldPosition="0"/>
    </format>
    <format dxfId="23">
      <pivotArea outline="0" fieldPosition="0"/>
    </format>
    <format dxfId="22">
      <pivotArea type="topRight" dataOnly="0" labelOnly="1" outline="0" fieldPosition="0"/>
    </format>
    <format dxfId="21">
      <pivotArea dataOnly="0" labelOnly="1" outline="0" fieldPosition="0">
        <references count="1">
          <reference field="0" count="2">
            <x v="2"/>
            <x v="3"/>
          </reference>
        </references>
      </pivotArea>
    </format>
    <format dxfId="20">
      <pivotArea dataOnly="0" labelOnly="1" outline="0" fieldPosition="0">
        <references count="1">
          <reference field="0" count="2" defaultSubtotal="1">
            <x v="2"/>
            <x v="3"/>
          </reference>
        </references>
      </pivotArea>
    </format>
    <format dxfId="19">
      <pivotArea dataOnly="0" labelOnly="1" grandRow="1" outline="0" fieldPosition="0"/>
    </format>
    <format dxfId="18">
      <pivotArea dataOnly="0" labelOnly="1" outline="0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</formats>
  <pivotTableStyleInfo name="PivotStyleMedium12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B13:N47" totalsRowShown="0" headerRowDxfId="46" dataDxfId="45">
  <tableColumns count="13">
    <tableColumn id="2" name="Cliente" dataDxfId="44"/>
    <tableColumn id="3" name="Núm. Factura" dataDxfId="43"/>
    <tableColumn id="4" name="Fecha de la factura" dataDxfId="42"/>
    <tableColumn id="5" name="Monto" dataDxfId="41"/>
    <tableColumn id="6" name="Término (días)" dataDxfId="40"/>
    <tableColumn id="7" name="Vencimiento" dataDxfId="39">
      <calculatedColumnFormula>IF(D14="","",D14+F14)</calculatedColumnFormula>
    </tableColumn>
    <tableColumn id="29" name="Vencimiento sin feriados y fines de semana" dataDxfId="38">
      <calculatedColumnFormula>IF(D14="","",WORKDAY(D14+F14-1,1,Feriados!B6:C28))</calculatedColumnFormula>
    </tableColumn>
    <tableColumn id="25" name="Pagó? Si / No" dataDxfId="37"/>
    <tableColumn id="8" name="Fecha de Pago" dataDxfId="36"/>
    <tableColumn id="13" name="Días transcurridos" dataDxfId="35">
      <calculatedColumnFormula>IF(I14="","",IF(AND(I14="Si",J14&lt;=G14),0,IF(AND(I14="Si",J14&gt;G14),J14-G14,IF(AND(I14="No",$C$9&lt;G14),0,$C$9-G14))))</calculatedColumnFormula>
    </tableColumn>
    <tableColumn id="27" name="Intereses corridos" dataDxfId="34" dataCellStyle="Millares">
      <calculatedColumnFormula>IF(K14="","",IF(K14&gt;=$M$5,(E14*K14*$M$4),0))</calculatedColumnFormula>
    </tableColumn>
    <tableColumn id="28" name="Importe+Intereses adeudados" dataDxfId="33">
      <calculatedColumnFormula>IF(L14="","",E14+L14)</calculatedColumnFormula>
    </tableColumn>
    <tableColumn id="26" name="Seguimiento" dataDxfId="0">
      <calculatedColumnFormula>IF(AND(I14="No",G14&lt;$C$9),"Hacer Seguimiento","")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>
      <selection activeCell="Q14" sqref="Q14"/>
    </sheetView>
  </sheetViews>
  <sheetFormatPr baseColWidth="10" defaultRowHeight="12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3"/>
  <sheetViews>
    <sheetView showGridLines="0" tabSelected="1" zoomScale="70" zoomScaleNormal="70" workbookViewId="0">
      <selection activeCell="A16" sqref="A16"/>
    </sheetView>
  </sheetViews>
  <sheetFormatPr baseColWidth="10" defaultColWidth="9.33203125" defaultRowHeight="12" x14ac:dyDescent="0.2"/>
  <cols>
    <col min="1" max="1" width="2.5" customWidth="1"/>
    <col min="2" max="2" width="19.33203125" customWidth="1"/>
    <col min="3" max="3" width="18" customWidth="1"/>
    <col min="4" max="4" width="24.5" bestFit="1" customWidth="1"/>
    <col min="5" max="5" width="30" customWidth="1"/>
    <col min="6" max="6" width="24.1640625" style="12" customWidth="1"/>
    <col min="7" max="7" width="24.33203125" customWidth="1"/>
    <col min="8" max="8" width="55.6640625" bestFit="1" customWidth="1"/>
    <col min="9" max="9" width="18.6640625" customWidth="1"/>
    <col min="10" max="10" width="19.33203125" customWidth="1"/>
    <col min="11" max="11" width="42.6640625" style="2" bestFit="1" customWidth="1"/>
    <col min="12" max="12" width="49.33203125" style="2" bestFit="1" customWidth="1"/>
    <col min="13" max="13" width="49.33203125" style="20" customWidth="1"/>
    <col min="14" max="14" width="49.33203125" style="15" customWidth="1"/>
    <col min="15" max="15" width="23.33203125" customWidth="1"/>
  </cols>
  <sheetData>
    <row r="1" spans="2:17" s="4" customFormat="1" ht="25.5" customHeight="1" x14ac:dyDescent="0.2">
      <c r="F1" s="11"/>
      <c r="M1" s="19"/>
      <c r="N1" s="11"/>
    </row>
    <row r="4" spans="2:17" x14ac:dyDescent="0.2">
      <c r="L4" s="16" t="s">
        <v>15</v>
      </c>
      <c r="M4" s="18">
        <v>5.0000000000000001E-3</v>
      </c>
    </row>
    <row r="5" spans="2:17" x14ac:dyDescent="0.2">
      <c r="L5" s="17" t="s">
        <v>17</v>
      </c>
      <c r="M5" s="33">
        <v>3</v>
      </c>
    </row>
    <row r="9" spans="2:17" x14ac:dyDescent="0.2">
      <c r="B9" s="30" t="s">
        <v>8</v>
      </c>
      <c r="C9" s="31">
        <f ca="1">TODAY()</f>
        <v>42306</v>
      </c>
    </row>
    <row r="10" spans="2:17" x14ac:dyDescent="0.2">
      <c r="E10" s="1"/>
    </row>
    <row r="11" spans="2:17" ht="18" customHeight="1" x14ac:dyDescent="0.3">
      <c r="B11" s="9"/>
      <c r="C11" s="10"/>
      <c r="D11" s="10"/>
      <c r="E11" s="10"/>
      <c r="F11" s="13"/>
      <c r="G11" s="10"/>
      <c r="H11" s="10"/>
      <c r="I11" s="10"/>
      <c r="J11" s="10"/>
      <c r="K11" s="8" t="s">
        <v>12</v>
      </c>
      <c r="L11" s="8"/>
      <c r="M11" s="21"/>
      <c r="N11" s="23"/>
      <c r="O11" s="25"/>
    </row>
    <row r="12" spans="2:17" s="6" customFormat="1" ht="6.75" customHeight="1" x14ac:dyDescent="0.3">
      <c r="B12" s="5"/>
      <c r="F12" s="14"/>
      <c r="K12" s="7"/>
      <c r="L12" s="7"/>
      <c r="M12" s="22"/>
      <c r="N12" s="24"/>
    </row>
    <row r="13" spans="2:17" s="2" customFormat="1" ht="24" customHeight="1" x14ac:dyDescent="0.2">
      <c r="B13" s="34" t="s">
        <v>0</v>
      </c>
      <c r="C13" s="34" t="s">
        <v>1</v>
      </c>
      <c r="D13" s="34" t="s">
        <v>2</v>
      </c>
      <c r="E13" s="35" t="s">
        <v>3</v>
      </c>
      <c r="F13" s="34" t="s">
        <v>13</v>
      </c>
      <c r="G13" s="34" t="s">
        <v>4</v>
      </c>
      <c r="H13" s="34" t="s">
        <v>36</v>
      </c>
      <c r="I13" s="34" t="s">
        <v>9</v>
      </c>
      <c r="J13" s="34" t="s">
        <v>5</v>
      </c>
      <c r="K13" s="34" t="s">
        <v>19</v>
      </c>
      <c r="L13" s="36" t="s">
        <v>16</v>
      </c>
      <c r="M13" s="35" t="s">
        <v>18</v>
      </c>
      <c r="N13" s="34" t="s">
        <v>12</v>
      </c>
    </row>
    <row r="14" spans="2:17" ht="15" x14ac:dyDescent="0.25">
      <c r="B14" s="28" t="s">
        <v>27</v>
      </c>
      <c r="C14" s="28">
        <v>29493</v>
      </c>
      <c r="D14" s="37">
        <v>42055</v>
      </c>
      <c r="E14" s="38">
        <v>10000</v>
      </c>
      <c r="F14" s="28">
        <v>90</v>
      </c>
      <c r="G14" s="37">
        <f>IF(D14="","",D14+F14)</f>
        <v>42145</v>
      </c>
      <c r="H14" s="37">
        <f>IF(D14="","",WORKDAY(D14+F14-1,1,Feriados!B6:C28))</f>
        <v>42145</v>
      </c>
      <c r="I14" s="46" t="s">
        <v>11</v>
      </c>
      <c r="J14" s="37"/>
      <c r="K14" s="39">
        <f t="shared" ref="K14:K47" ca="1" si="0">IF(I14="","",IF(AND(I14="Si",J14&lt;=G14),0,IF(AND(I14="Si",J14&gt;G14),J14-G14,IF(AND(I14="No",$C$9&lt;G14),0,$C$9-G14))))</f>
        <v>161</v>
      </c>
      <c r="L14" s="40">
        <f ca="1">IF(K14="","",IF(K14&gt;=$M$5,(E14*K14*$M$4),0))</f>
        <v>8050</v>
      </c>
      <c r="M14" s="29">
        <f t="shared" ref="M14:M47" ca="1" si="1">IF(L14="","",E14+L14)</f>
        <v>18050</v>
      </c>
      <c r="N14" s="41" t="str">
        <f t="shared" ref="N14:N47" ca="1" si="2">IF(AND(I14="No",G14&lt;$C$9),"Hacer Seguimiento","")</f>
        <v>Hacer Seguimiento</v>
      </c>
      <c r="O14" s="2"/>
      <c r="P14" s="2"/>
      <c r="Q14" s="2"/>
    </row>
    <row r="15" spans="2:17" ht="15" x14ac:dyDescent="0.25">
      <c r="B15" s="28" t="s">
        <v>28</v>
      </c>
      <c r="C15" s="28">
        <v>29395</v>
      </c>
      <c r="D15" s="37">
        <v>42130</v>
      </c>
      <c r="E15" s="38">
        <v>20503</v>
      </c>
      <c r="F15" s="28">
        <v>60</v>
      </c>
      <c r="G15" s="37">
        <f t="shared" ref="G15:G47" si="3">IF(D15="","",D15+F15)</f>
        <v>42190</v>
      </c>
      <c r="H15" s="37">
        <f>IF(D15="","",WORKDAY(D15+F15-1,1,Feriados!B7:C29))</f>
        <v>42191</v>
      </c>
      <c r="I15" s="37" t="s">
        <v>10</v>
      </c>
      <c r="J15" s="37">
        <v>41426</v>
      </c>
      <c r="K15" s="39">
        <f t="shared" si="0"/>
        <v>0</v>
      </c>
      <c r="L15" s="40">
        <f t="shared" ref="L15:L47" si="4">IF(K15="","",IF(K15&gt;=$M$5,(E15*K15*$M$4),0))</f>
        <v>0</v>
      </c>
      <c r="M15" s="29">
        <f t="shared" si="1"/>
        <v>20503</v>
      </c>
      <c r="N15" s="41" t="str">
        <f t="shared" ca="1" si="2"/>
        <v/>
      </c>
      <c r="P15" s="2"/>
      <c r="Q15" s="2"/>
    </row>
    <row r="16" spans="2:17" ht="15" x14ac:dyDescent="0.25">
      <c r="B16" s="28" t="s">
        <v>29</v>
      </c>
      <c r="C16" s="28">
        <v>49292</v>
      </c>
      <c r="D16" s="37">
        <v>42111</v>
      </c>
      <c r="E16" s="38">
        <v>5000</v>
      </c>
      <c r="F16" s="28">
        <v>14</v>
      </c>
      <c r="G16" s="37">
        <f t="shared" si="3"/>
        <v>42125</v>
      </c>
      <c r="H16" s="37">
        <f>IF(D16="","",WORKDAY(D16+F16-1,1,Feriados!B8:C30))</f>
        <v>42125</v>
      </c>
      <c r="I16" s="37" t="s">
        <v>11</v>
      </c>
      <c r="J16" s="37"/>
      <c r="K16" s="39">
        <f t="shared" ca="1" si="0"/>
        <v>181</v>
      </c>
      <c r="L16" s="40">
        <f t="shared" ca="1" si="4"/>
        <v>4525</v>
      </c>
      <c r="M16" s="29">
        <f t="shared" ca="1" si="1"/>
        <v>9525</v>
      </c>
      <c r="N16" s="41" t="str">
        <f t="shared" ca="1" si="2"/>
        <v>Hacer Seguimiento</v>
      </c>
      <c r="P16" s="2"/>
    </row>
    <row r="17" spans="2:14" ht="15" x14ac:dyDescent="0.25">
      <c r="B17" s="28" t="s">
        <v>30</v>
      </c>
      <c r="C17" s="28">
        <v>39483</v>
      </c>
      <c r="D17" s="37">
        <v>42135</v>
      </c>
      <c r="E17" s="38">
        <v>30000</v>
      </c>
      <c r="F17" s="28">
        <v>90</v>
      </c>
      <c r="G17" s="37">
        <f t="shared" si="3"/>
        <v>42225</v>
      </c>
      <c r="H17" s="37">
        <f>IF(D17="","",WORKDAY(D17+F17-1,1,Feriados!B9:C31))</f>
        <v>42226</v>
      </c>
      <c r="I17" s="37" t="s">
        <v>10</v>
      </c>
      <c r="J17" s="37">
        <v>41526</v>
      </c>
      <c r="K17" s="39">
        <f t="shared" si="0"/>
        <v>0</v>
      </c>
      <c r="L17" s="40">
        <f t="shared" si="4"/>
        <v>0</v>
      </c>
      <c r="M17" s="29">
        <f t="shared" si="1"/>
        <v>30000</v>
      </c>
      <c r="N17" s="41" t="str">
        <f t="shared" ca="1" si="2"/>
        <v/>
      </c>
    </row>
    <row r="18" spans="2:14" ht="15" x14ac:dyDescent="0.25">
      <c r="B18" s="28" t="s">
        <v>6</v>
      </c>
      <c r="C18" s="28">
        <v>58686</v>
      </c>
      <c r="D18" s="37">
        <v>42148</v>
      </c>
      <c r="E18" s="38">
        <v>5498</v>
      </c>
      <c r="F18" s="28">
        <v>30</v>
      </c>
      <c r="G18" s="37">
        <f t="shared" si="3"/>
        <v>42178</v>
      </c>
      <c r="H18" s="37">
        <f>IF(D18="","",WORKDAY(D18+F18-1,1,Feriados!B10:C32))</f>
        <v>42178</v>
      </c>
      <c r="I18" s="46" t="s">
        <v>11</v>
      </c>
      <c r="J18" s="37"/>
      <c r="K18" s="39">
        <f t="shared" ca="1" si="0"/>
        <v>128</v>
      </c>
      <c r="L18" s="40">
        <f t="shared" ca="1" si="4"/>
        <v>3518.7200000000003</v>
      </c>
      <c r="M18" s="29">
        <f t="shared" ca="1" si="1"/>
        <v>9016.7200000000012</v>
      </c>
      <c r="N18" s="41" t="str">
        <f t="shared" ca="1" si="2"/>
        <v>Hacer Seguimiento</v>
      </c>
    </row>
    <row r="19" spans="2:14" ht="15" x14ac:dyDescent="0.25">
      <c r="B19" s="28" t="s">
        <v>7</v>
      </c>
      <c r="C19" s="28">
        <v>29394</v>
      </c>
      <c r="D19" s="37">
        <v>42153</v>
      </c>
      <c r="E19" s="29">
        <v>3203</v>
      </c>
      <c r="F19" s="28">
        <v>14</v>
      </c>
      <c r="G19" s="37">
        <f t="shared" si="3"/>
        <v>42167</v>
      </c>
      <c r="H19" s="37">
        <f>IF(D19="","",WORKDAY(D19+F19-1,1,Feriados!B11:C33))</f>
        <v>42167</v>
      </c>
      <c r="I19" s="37" t="s">
        <v>11</v>
      </c>
      <c r="J19" s="37"/>
      <c r="K19" s="39">
        <f t="shared" ca="1" si="0"/>
        <v>139</v>
      </c>
      <c r="L19" s="40">
        <f t="shared" ca="1" si="4"/>
        <v>2226.085</v>
      </c>
      <c r="M19" s="29">
        <f t="shared" ca="1" si="1"/>
        <v>5429.085</v>
      </c>
      <c r="N19" s="41" t="str">
        <f t="shared" ca="1" si="2"/>
        <v>Hacer Seguimiento</v>
      </c>
    </row>
    <row r="20" spans="2:14" ht="15" x14ac:dyDescent="0.25">
      <c r="B20" s="28" t="s">
        <v>24</v>
      </c>
      <c r="C20" s="28">
        <v>1209</v>
      </c>
      <c r="D20" s="37">
        <v>42173</v>
      </c>
      <c r="E20" s="29">
        <v>120</v>
      </c>
      <c r="F20" s="28">
        <v>15</v>
      </c>
      <c r="G20" s="37">
        <f t="shared" si="3"/>
        <v>42188</v>
      </c>
      <c r="H20" s="37">
        <f>IF(D20="","",WORKDAY(D20+F20-1,1,Feriados!B12:C34))</f>
        <v>42188</v>
      </c>
      <c r="I20" s="37" t="s">
        <v>10</v>
      </c>
      <c r="J20" s="37">
        <v>42184</v>
      </c>
      <c r="K20" s="39">
        <f t="shared" si="0"/>
        <v>0</v>
      </c>
      <c r="L20" s="40">
        <f t="shared" si="4"/>
        <v>0</v>
      </c>
      <c r="M20" s="29">
        <f t="shared" si="1"/>
        <v>120</v>
      </c>
      <c r="N20" s="41" t="str">
        <f t="shared" ca="1" si="2"/>
        <v/>
      </c>
    </row>
    <row r="21" spans="2:14" ht="15" x14ac:dyDescent="0.25">
      <c r="B21" s="28"/>
      <c r="C21" s="28"/>
      <c r="D21" s="37"/>
      <c r="E21" s="29"/>
      <c r="F21" s="28"/>
      <c r="G21" s="37" t="str">
        <f t="shared" si="3"/>
        <v/>
      </c>
      <c r="H21" s="37" t="str">
        <f>IF(D21="","",WORKDAY(D21+F21-1,1,Feriados!B13:C35))</f>
        <v/>
      </c>
      <c r="I21" s="37"/>
      <c r="J21" s="37"/>
      <c r="K21" s="39" t="str">
        <f t="shared" si="0"/>
        <v/>
      </c>
      <c r="L21" s="40" t="str">
        <f t="shared" si="4"/>
        <v/>
      </c>
      <c r="M21" s="29" t="str">
        <f t="shared" si="1"/>
        <v/>
      </c>
      <c r="N21" s="41" t="str">
        <f t="shared" ca="1" si="2"/>
        <v/>
      </c>
    </row>
    <row r="22" spans="2:14" ht="15" x14ac:dyDescent="0.25">
      <c r="B22" s="28"/>
      <c r="C22" s="28"/>
      <c r="D22" s="37"/>
      <c r="E22" s="29"/>
      <c r="F22" s="28"/>
      <c r="G22" s="37" t="str">
        <f t="shared" si="3"/>
        <v/>
      </c>
      <c r="H22" s="37" t="str">
        <f>IF(D22="","",WORKDAY(D22+F22-1,1,Feriados!B14:C36))</f>
        <v/>
      </c>
      <c r="I22" s="37"/>
      <c r="J22" s="37"/>
      <c r="K22" s="39" t="str">
        <f t="shared" si="0"/>
        <v/>
      </c>
      <c r="L22" s="40" t="str">
        <f t="shared" si="4"/>
        <v/>
      </c>
      <c r="M22" s="29" t="str">
        <f t="shared" si="1"/>
        <v/>
      </c>
      <c r="N22" s="41" t="str">
        <f t="shared" ca="1" si="2"/>
        <v/>
      </c>
    </row>
    <row r="23" spans="2:14" ht="15" x14ac:dyDescent="0.25">
      <c r="B23" s="28"/>
      <c r="C23" s="28"/>
      <c r="D23" s="37"/>
      <c r="E23" s="29"/>
      <c r="F23" s="28"/>
      <c r="G23" s="37" t="str">
        <f t="shared" si="3"/>
        <v/>
      </c>
      <c r="H23" s="37" t="str">
        <f>IF(D23="","",WORKDAY(D23+F23-1,1,Feriados!B15:C37))</f>
        <v/>
      </c>
      <c r="I23" s="37"/>
      <c r="J23" s="37"/>
      <c r="K23" s="39" t="str">
        <f t="shared" si="0"/>
        <v/>
      </c>
      <c r="L23" s="40" t="str">
        <f t="shared" si="4"/>
        <v/>
      </c>
      <c r="M23" s="29" t="str">
        <f t="shared" si="1"/>
        <v/>
      </c>
      <c r="N23" s="41" t="str">
        <f t="shared" ca="1" si="2"/>
        <v/>
      </c>
    </row>
    <row r="24" spans="2:14" ht="15" x14ac:dyDescent="0.25">
      <c r="B24" s="28"/>
      <c r="C24" s="28"/>
      <c r="D24" s="37"/>
      <c r="E24" s="29"/>
      <c r="F24" s="28"/>
      <c r="G24" s="37" t="str">
        <f t="shared" si="3"/>
        <v/>
      </c>
      <c r="H24" s="37" t="str">
        <f>IF(D24="","",WORKDAY(D24+F24-1,1,Feriados!B16:C38))</f>
        <v/>
      </c>
      <c r="I24" s="37"/>
      <c r="J24" s="37"/>
      <c r="K24" s="39" t="str">
        <f t="shared" si="0"/>
        <v/>
      </c>
      <c r="L24" s="40" t="str">
        <f t="shared" si="4"/>
        <v/>
      </c>
      <c r="M24" s="29" t="str">
        <f t="shared" si="1"/>
        <v/>
      </c>
      <c r="N24" s="41" t="str">
        <f t="shared" ca="1" si="2"/>
        <v/>
      </c>
    </row>
    <row r="25" spans="2:14" ht="15" x14ac:dyDescent="0.25">
      <c r="B25" s="28"/>
      <c r="C25" s="28"/>
      <c r="D25" s="37"/>
      <c r="E25" s="29"/>
      <c r="F25" s="28"/>
      <c r="G25" s="37" t="str">
        <f t="shared" si="3"/>
        <v/>
      </c>
      <c r="H25" s="37" t="str">
        <f>IF(D25="","",WORKDAY(D25+F25-1,1,Feriados!B17:C39))</f>
        <v/>
      </c>
      <c r="I25" s="37"/>
      <c r="J25" s="37"/>
      <c r="K25" s="39" t="str">
        <f t="shared" si="0"/>
        <v/>
      </c>
      <c r="L25" s="40" t="str">
        <f t="shared" si="4"/>
        <v/>
      </c>
      <c r="M25" s="29" t="str">
        <f t="shared" si="1"/>
        <v/>
      </c>
      <c r="N25" s="41" t="str">
        <f t="shared" ca="1" si="2"/>
        <v/>
      </c>
    </row>
    <row r="26" spans="2:14" ht="15" x14ac:dyDescent="0.25">
      <c r="B26" s="28"/>
      <c r="C26" s="28"/>
      <c r="D26" s="37"/>
      <c r="E26" s="29"/>
      <c r="F26" s="28"/>
      <c r="G26" s="37" t="str">
        <f t="shared" si="3"/>
        <v/>
      </c>
      <c r="H26" s="37" t="str">
        <f>IF(D26="","",WORKDAY(D26+F26-1,1,Feriados!B18:C40))</f>
        <v/>
      </c>
      <c r="I26" s="37"/>
      <c r="J26" s="37"/>
      <c r="K26" s="39" t="str">
        <f t="shared" si="0"/>
        <v/>
      </c>
      <c r="L26" s="40" t="str">
        <f t="shared" si="4"/>
        <v/>
      </c>
      <c r="M26" s="29" t="str">
        <f t="shared" si="1"/>
        <v/>
      </c>
      <c r="N26" s="41" t="str">
        <f t="shared" ca="1" si="2"/>
        <v/>
      </c>
    </row>
    <row r="27" spans="2:14" ht="15" x14ac:dyDescent="0.25">
      <c r="B27" s="28"/>
      <c r="C27" s="28"/>
      <c r="D27" s="37"/>
      <c r="E27" s="29"/>
      <c r="F27" s="28"/>
      <c r="G27" s="37" t="str">
        <f t="shared" si="3"/>
        <v/>
      </c>
      <c r="H27" s="37" t="str">
        <f>IF(D27="","",WORKDAY(D27+F27-1,1,Feriados!B19:C41))</f>
        <v/>
      </c>
      <c r="I27" s="37"/>
      <c r="J27" s="37"/>
      <c r="K27" s="39" t="str">
        <f t="shared" si="0"/>
        <v/>
      </c>
      <c r="L27" s="40" t="str">
        <f t="shared" si="4"/>
        <v/>
      </c>
      <c r="M27" s="29" t="str">
        <f t="shared" si="1"/>
        <v/>
      </c>
      <c r="N27" s="41" t="str">
        <f t="shared" ca="1" si="2"/>
        <v/>
      </c>
    </row>
    <row r="28" spans="2:14" ht="15" x14ac:dyDescent="0.25">
      <c r="B28" s="28"/>
      <c r="C28" s="28"/>
      <c r="D28" s="37"/>
      <c r="E28" s="29"/>
      <c r="F28" s="28"/>
      <c r="G28" s="37" t="str">
        <f t="shared" si="3"/>
        <v/>
      </c>
      <c r="H28" s="37" t="str">
        <f>IF(D28="","",WORKDAY(D28+F28-1,1,Feriados!B20:C42))</f>
        <v/>
      </c>
      <c r="I28" s="37"/>
      <c r="J28" s="37"/>
      <c r="K28" s="39" t="str">
        <f t="shared" si="0"/>
        <v/>
      </c>
      <c r="L28" s="40" t="str">
        <f t="shared" si="4"/>
        <v/>
      </c>
      <c r="M28" s="29" t="str">
        <f t="shared" si="1"/>
        <v/>
      </c>
      <c r="N28" s="41" t="str">
        <f t="shared" ca="1" si="2"/>
        <v/>
      </c>
    </row>
    <row r="29" spans="2:14" ht="15" x14ac:dyDescent="0.25">
      <c r="B29" s="28"/>
      <c r="C29" s="28"/>
      <c r="D29" s="37"/>
      <c r="E29" s="29"/>
      <c r="F29" s="28"/>
      <c r="G29" s="37" t="str">
        <f t="shared" si="3"/>
        <v/>
      </c>
      <c r="H29" s="37" t="str">
        <f>IF(D29="","",WORKDAY(D29+F29-1,1,Feriados!B21:C43))</f>
        <v/>
      </c>
      <c r="I29" s="37"/>
      <c r="J29" s="37"/>
      <c r="K29" s="39" t="str">
        <f t="shared" si="0"/>
        <v/>
      </c>
      <c r="L29" s="40" t="str">
        <f t="shared" si="4"/>
        <v/>
      </c>
      <c r="M29" s="29" t="str">
        <f t="shared" si="1"/>
        <v/>
      </c>
      <c r="N29" s="41" t="str">
        <f t="shared" ca="1" si="2"/>
        <v/>
      </c>
    </row>
    <row r="30" spans="2:14" ht="15" x14ac:dyDescent="0.25">
      <c r="B30" s="28"/>
      <c r="C30" s="28"/>
      <c r="D30" s="37"/>
      <c r="E30" s="29"/>
      <c r="F30" s="28"/>
      <c r="G30" s="37" t="str">
        <f t="shared" si="3"/>
        <v/>
      </c>
      <c r="H30" s="37" t="str">
        <f>IF(D30="","",WORKDAY(D30+F30-1,1,Feriados!B22:C44))</f>
        <v/>
      </c>
      <c r="I30" s="37"/>
      <c r="J30" s="37"/>
      <c r="K30" s="39" t="str">
        <f t="shared" si="0"/>
        <v/>
      </c>
      <c r="L30" s="40" t="str">
        <f t="shared" si="4"/>
        <v/>
      </c>
      <c r="M30" s="29" t="str">
        <f t="shared" si="1"/>
        <v/>
      </c>
      <c r="N30" s="41" t="str">
        <f t="shared" ca="1" si="2"/>
        <v/>
      </c>
    </row>
    <row r="31" spans="2:14" ht="15" x14ac:dyDescent="0.25">
      <c r="B31" s="28"/>
      <c r="C31" s="28"/>
      <c r="D31" s="37"/>
      <c r="E31" s="29"/>
      <c r="F31" s="28"/>
      <c r="G31" s="37" t="str">
        <f t="shared" si="3"/>
        <v/>
      </c>
      <c r="H31" s="37" t="str">
        <f>IF(D31="","",WORKDAY(D31+F31-1,1,Feriados!B23:C45))</f>
        <v/>
      </c>
      <c r="I31" s="37"/>
      <c r="J31" s="37"/>
      <c r="K31" s="39" t="str">
        <f t="shared" si="0"/>
        <v/>
      </c>
      <c r="L31" s="40" t="str">
        <f t="shared" si="4"/>
        <v/>
      </c>
      <c r="M31" s="29" t="str">
        <f t="shared" si="1"/>
        <v/>
      </c>
      <c r="N31" s="41" t="str">
        <f t="shared" ca="1" si="2"/>
        <v/>
      </c>
    </row>
    <row r="32" spans="2:14" ht="15" x14ac:dyDescent="0.25">
      <c r="B32" s="28"/>
      <c r="C32" s="28"/>
      <c r="D32" s="37"/>
      <c r="E32" s="29"/>
      <c r="F32" s="28"/>
      <c r="G32" s="37" t="str">
        <f t="shared" si="3"/>
        <v/>
      </c>
      <c r="H32" s="37" t="str">
        <f>IF(D32="","",WORKDAY(D32+F32-1,1,Feriados!B24:C46))</f>
        <v/>
      </c>
      <c r="I32" s="37"/>
      <c r="J32" s="37"/>
      <c r="K32" s="39" t="str">
        <f t="shared" si="0"/>
        <v/>
      </c>
      <c r="L32" s="40" t="str">
        <f t="shared" si="4"/>
        <v/>
      </c>
      <c r="M32" s="29" t="str">
        <f t="shared" si="1"/>
        <v/>
      </c>
      <c r="N32" s="41" t="str">
        <f t="shared" ca="1" si="2"/>
        <v/>
      </c>
    </row>
    <row r="33" spans="2:14" ht="15" x14ac:dyDescent="0.25">
      <c r="B33" s="28"/>
      <c r="C33" s="28"/>
      <c r="D33" s="37"/>
      <c r="E33" s="29"/>
      <c r="F33" s="28"/>
      <c r="G33" s="37" t="str">
        <f t="shared" si="3"/>
        <v/>
      </c>
      <c r="H33" s="37" t="str">
        <f>IF(D33="","",WORKDAY(D33+F33-1,1,Feriados!B25:C47))</f>
        <v/>
      </c>
      <c r="I33" s="37"/>
      <c r="J33" s="37"/>
      <c r="K33" s="39" t="str">
        <f t="shared" si="0"/>
        <v/>
      </c>
      <c r="L33" s="40" t="str">
        <f t="shared" si="4"/>
        <v/>
      </c>
      <c r="M33" s="29" t="str">
        <f t="shared" si="1"/>
        <v/>
      </c>
      <c r="N33" s="41" t="str">
        <f t="shared" ca="1" si="2"/>
        <v/>
      </c>
    </row>
    <row r="34" spans="2:14" ht="15" x14ac:dyDescent="0.25">
      <c r="B34" s="28"/>
      <c r="C34" s="28"/>
      <c r="D34" s="37"/>
      <c r="E34" s="29"/>
      <c r="F34" s="28"/>
      <c r="G34" s="37" t="str">
        <f t="shared" si="3"/>
        <v/>
      </c>
      <c r="H34" s="37" t="str">
        <f>IF(D34="","",WORKDAY(D34+F34-1,1,Feriados!B26:C48))</f>
        <v/>
      </c>
      <c r="I34" s="37"/>
      <c r="J34" s="37"/>
      <c r="K34" s="39" t="str">
        <f t="shared" si="0"/>
        <v/>
      </c>
      <c r="L34" s="40" t="str">
        <f t="shared" si="4"/>
        <v/>
      </c>
      <c r="M34" s="29" t="str">
        <f t="shared" si="1"/>
        <v/>
      </c>
      <c r="N34" s="41" t="str">
        <f t="shared" ca="1" si="2"/>
        <v/>
      </c>
    </row>
    <row r="35" spans="2:14" ht="15" x14ac:dyDescent="0.25">
      <c r="B35" s="28"/>
      <c r="C35" s="28"/>
      <c r="D35" s="37"/>
      <c r="E35" s="29"/>
      <c r="F35" s="28"/>
      <c r="G35" s="37" t="str">
        <f t="shared" si="3"/>
        <v/>
      </c>
      <c r="H35" s="37" t="str">
        <f>IF(D35="","",WORKDAY(D35+F35-1,1,Feriados!B27:C49))</f>
        <v/>
      </c>
      <c r="I35" s="37"/>
      <c r="J35" s="37"/>
      <c r="K35" s="39" t="str">
        <f t="shared" si="0"/>
        <v/>
      </c>
      <c r="L35" s="40" t="str">
        <f t="shared" si="4"/>
        <v/>
      </c>
      <c r="M35" s="29" t="str">
        <f t="shared" si="1"/>
        <v/>
      </c>
      <c r="N35" s="41" t="str">
        <f t="shared" ca="1" si="2"/>
        <v/>
      </c>
    </row>
    <row r="36" spans="2:14" ht="15" x14ac:dyDescent="0.25">
      <c r="B36" s="28"/>
      <c r="C36" s="28"/>
      <c r="D36" s="37"/>
      <c r="E36" s="29"/>
      <c r="F36" s="28"/>
      <c r="G36" s="37" t="str">
        <f t="shared" si="3"/>
        <v/>
      </c>
      <c r="H36" s="37" t="str">
        <f>IF(D36="","",WORKDAY(D36+F36-1,1,Feriados!B28:C50))</f>
        <v/>
      </c>
      <c r="I36" s="37"/>
      <c r="J36" s="37"/>
      <c r="K36" s="39" t="str">
        <f t="shared" si="0"/>
        <v/>
      </c>
      <c r="L36" s="40" t="str">
        <f t="shared" si="4"/>
        <v/>
      </c>
      <c r="M36" s="29" t="str">
        <f t="shared" si="1"/>
        <v/>
      </c>
      <c r="N36" s="41" t="str">
        <f t="shared" ca="1" si="2"/>
        <v/>
      </c>
    </row>
    <row r="37" spans="2:14" ht="15" x14ac:dyDescent="0.25">
      <c r="B37" s="28"/>
      <c r="C37" s="28"/>
      <c r="D37" s="37"/>
      <c r="E37" s="29"/>
      <c r="F37" s="28"/>
      <c r="G37" s="37" t="str">
        <f t="shared" si="3"/>
        <v/>
      </c>
      <c r="H37" s="37" t="str">
        <f>IF(D37="","",WORKDAY(D37+F37-1,1,Feriados!B29:C51))</f>
        <v/>
      </c>
      <c r="I37" s="37"/>
      <c r="J37" s="37"/>
      <c r="K37" s="39" t="str">
        <f t="shared" si="0"/>
        <v/>
      </c>
      <c r="L37" s="40" t="str">
        <f t="shared" si="4"/>
        <v/>
      </c>
      <c r="M37" s="29" t="str">
        <f t="shared" si="1"/>
        <v/>
      </c>
      <c r="N37" s="41" t="str">
        <f t="shared" ca="1" si="2"/>
        <v/>
      </c>
    </row>
    <row r="38" spans="2:14" ht="15" x14ac:dyDescent="0.25">
      <c r="B38" s="28"/>
      <c r="C38" s="28"/>
      <c r="D38" s="37"/>
      <c r="E38" s="29"/>
      <c r="F38" s="28"/>
      <c r="G38" s="37" t="str">
        <f t="shared" si="3"/>
        <v/>
      </c>
      <c r="H38" s="37" t="str">
        <f>IF(D38="","",WORKDAY(D38+F38-1,1,Feriados!B30:C52))</f>
        <v/>
      </c>
      <c r="I38" s="37"/>
      <c r="J38" s="37"/>
      <c r="K38" s="39" t="str">
        <f t="shared" si="0"/>
        <v/>
      </c>
      <c r="L38" s="40" t="str">
        <f t="shared" si="4"/>
        <v/>
      </c>
      <c r="M38" s="29" t="str">
        <f t="shared" si="1"/>
        <v/>
      </c>
      <c r="N38" s="41" t="str">
        <f t="shared" ca="1" si="2"/>
        <v/>
      </c>
    </row>
    <row r="39" spans="2:14" ht="15" x14ac:dyDescent="0.25">
      <c r="B39" s="28"/>
      <c r="C39" s="28"/>
      <c r="D39" s="37"/>
      <c r="E39" s="29"/>
      <c r="F39" s="28"/>
      <c r="G39" s="37" t="str">
        <f t="shared" si="3"/>
        <v/>
      </c>
      <c r="H39" s="37" t="str">
        <f>IF(D39="","",WORKDAY(D39+F39-1,1,Feriados!B31:C53))</f>
        <v/>
      </c>
      <c r="I39" s="29"/>
      <c r="J39" s="28"/>
      <c r="K39" s="39" t="str">
        <f t="shared" si="0"/>
        <v/>
      </c>
      <c r="L39" s="40" t="str">
        <f t="shared" si="4"/>
        <v/>
      </c>
      <c r="M39" s="29" t="str">
        <f t="shared" si="1"/>
        <v/>
      </c>
      <c r="N39" s="41" t="str">
        <f t="shared" ca="1" si="2"/>
        <v/>
      </c>
    </row>
    <row r="40" spans="2:14" ht="15" x14ac:dyDescent="0.25">
      <c r="B40" s="28"/>
      <c r="C40" s="28"/>
      <c r="D40" s="37"/>
      <c r="E40" s="29"/>
      <c r="F40" s="28"/>
      <c r="G40" s="37" t="str">
        <f t="shared" si="3"/>
        <v/>
      </c>
      <c r="H40" s="37" t="str">
        <f>IF(D40="","",WORKDAY(D40+F40-1,1,Feriados!B32:C54))</f>
        <v/>
      </c>
      <c r="I40" s="29"/>
      <c r="J40" s="28"/>
      <c r="K40" s="39" t="str">
        <f t="shared" si="0"/>
        <v/>
      </c>
      <c r="L40" s="40" t="str">
        <f t="shared" si="4"/>
        <v/>
      </c>
      <c r="M40" s="29" t="str">
        <f t="shared" si="1"/>
        <v/>
      </c>
      <c r="N40" s="41" t="str">
        <f t="shared" ca="1" si="2"/>
        <v/>
      </c>
    </row>
    <row r="41" spans="2:14" ht="15" x14ac:dyDescent="0.25">
      <c r="B41" s="28"/>
      <c r="C41" s="28"/>
      <c r="D41" s="37"/>
      <c r="E41" s="29"/>
      <c r="F41" s="28"/>
      <c r="G41" s="37" t="str">
        <f t="shared" si="3"/>
        <v/>
      </c>
      <c r="H41" s="37" t="str">
        <f>IF(D41="","",WORKDAY(D41+F41-1,1,Feriados!B33:C55))</f>
        <v/>
      </c>
      <c r="I41" s="29"/>
      <c r="J41" s="28"/>
      <c r="K41" s="39" t="str">
        <f t="shared" si="0"/>
        <v/>
      </c>
      <c r="L41" s="40" t="str">
        <f t="shared" si="4"/>
        <v/>
      </c>
      <c r="M41" s="29" t="str">
        <f t="shared" si="1"/>
        <v/>
      </c>
      <c r="N41" s="41" t="str">
        <f t="shared" ca="1" si="2"/>
        <v/>
      </c>
    </row>
    <row r="42" spans="2:14" ht="15" x14ac:dyDescent="0.25">
      <c r="B42" s="28"/>
      <c r="C42" s="28"/>
      <c r="D42" s="37"/>
      <c r="E42" s="29"/>
      <c r="F42" s="28"/>
      <c r="G42" s="37" t="str">
        <f t="shared" si="3"/>
        <v/>
      </c>
      <c r="H42" s="37" t="str">
        <f>IF(D42="","",WORKDAY(D42+F42-1,1,Feriados!B34:C56))</f>
        <v/>
      </c>
      <c r="I42" s="29"/>
      <c r="J42" s="28"/>
      <c r="K42" s="39" t="str">
        <f t="shared" si="0"/>
        <v/>
      </c>
      <c r="L42" s="40" t="str">
        <f t="shared" si="4"/>
        <v/>
      </c>
      <c r="M42" s="29" t="str">
        <f t="shared" si="1"/>
        <v/>
      </c>
      <c r="N42" s="41" t="str">
        <f t="shared" ca="1" si="2"/>
        <v/>
      </c>
    </row>
    <row r="43" spans="2:14" ht="15" x14ac:dyDescent="0.25">
      <c r="B43" s="28"/>
      <c r="C43" s="28"/>
      <c r="D43" s="37"/>
      <c r="E43" s="29"/>
      <c r="F43" s="28"/>
      <c r="G43" s="37" t="str">
        <f t="shared" si="3"/>
        <v/>
      </c>
      <c r="H43" s="37" t="str">
        <f>IF(D43="","",WORKDAY(D43+F43-1,1,Feriados!B35:C57))</f>
        <v/>
      </c>
      <c r="I43" s="29"/>
      <c r="J43" s="28"/>
      <c r="K43" s="39" t="str">
        <f t="shared" si="0"/>
        <v/>
      </c>
      <c r="L43" s="40" t="str">
        <f t="shared" si="4"/>
        <v/>
      </c>
      <c r="M43" s="29" t="str">
        <f t="shared" si="1"/>
        <v/>
      </c>
      <c r="N43" s="41" t="str">
        <f t="shared" ca="1" si="2"/>
        <v/>
      </c>
    </row>
    <row r="44" spans="2:14" ht="15" x14ac:dyDescent="0.25">
      <c r="B44" s="28"/>
      <c r="C44" s="28"/>
      <c r="D44" s="37"/>
      <c r="E44" s="29"/>
      <c r="F44" s="28"/>
      <c r="G44" s="37" t="str">
        <f t="shared" si="3"/>
        <v/>
      </c>
      <c r="H44" s="37" t="str">
        <f>IF(D44="","",WORKDAY(D44+F44-1,1,Feriados!B36:C58))</f>
        <v/>
      </c>
      <c r="I44" s="29"/>
      <c r="J44" s="28"/>
      <c r="K44" s="39" t="str">
        <f t="shared" si="0"/>
        <v/>
      </c>
      <c r="L44" s="40" t="str">
        <f t="shared" si="4"/>
        <v/>
      </c>
      <c r="M44" s="29" t="str">
        <f t="shared" si="1"/>
        <v/>
      </c>
      <c r="N44" s="41" t="str">
        <f t="shared" ca="1" si="2"/>
        <v/>
      </c>
    </row>
    <row r="45" spans="2:14" ht="15" x14ac:dyDescent="0.25">
      <c r="B45" s="28"/>
      <c r="C45" s="28"/>
      <c r="D45" s="37"/>
      <c r="E45" s="29"/>
      <c r="F45" s="28"/>
      <c r="G45" s="37" t="str">
        <f t="shared" si="3"/>
        <v/>
      </c>
      <c r="H45" s="37" t="str">
        <f>IF(D45="","",WORKDAY(D45+F45-1,1,Feriados!B37:C59))</f>
        <v/>
      </c>
      <c r="I45" s="29"/>
      <c r="J45" s="28"/>
      <c r="K45" s="39" t="str">
        <f t="shared" si="0"/>
        <v/>
      </c>
      <c r="L45" s="40" t="str">
        <f t="shared" si="4"/>
        <v/>
      </c>
      <c r="M45" s="29" t="str">
        <f t="shared" si="1"/>
        <v/>
      </c>
      <c r="N45" s="41" t="str">
        <f t="shared" ca="1" si="2"/>
        <v/>
      </c>
    </row>
    <row r="46" spans="2:14" ht="15" x14ac:dyDescent="0.25">
      <c r="B46" s="28"/>
      <c r="C46" s="28"/>
      <c r="D46" s="37"/>
      <c r="E46" s="29"/>
      <c r="F46" s="28"/>
      <c r="G46" s="37" t="str">
        <f t="shared" si="3"/>
        <v/>
      </c>
      <c r="H46" s="37" t="str">
        <f>IF(D46="","",WORKDAY(D46+F46-1,1,Feriados!B38:C60))</f>
        <v/>
      </c>
      <c r="I46" s="29"/>
      <c r="J46" s="28"/>
      <c r="K46" s="39" t="str">
        <f t="shared" si="0"/>
        <v/>
      </c>
      <c r="L46" s="40" t="str">
        <f t="shared" si="4"/>
        <v/>
      </c>
      <c r="M46" s="29" t="str">
        <f t="shared" si="1"/>
        <v/>
      </c>
      <c r="N46" s="41" t="str">
        <f t="shared" ca="1" si="2"/>
        <v/>
      </c>
    </row>
    <row r="47" spans="2:14" ht="15" x14ac:dyDescent="0.25">
      <c r="B47" s="28"/>
      <c r="C47" s="28"/>
      <c r="D47" s="37"/>
      <c r="E47" s="29"/>
      <c r="F47" s="28"/>
      <c r="G47" s="37" t="str">
        <f t="shared" si="3"/>
        <v/>
      </c>
      <c r="H47" s="37" t="str">
        <f>IF(D47="","",WORKDAY(D47+F47-1,1,Feriados!B39:C61))</f>
        <v/>
      </c>
      <c r="I47" s="29"/>
      <c r="J47" s="28"/>
      <c r="K47" s="39" t="str">
        <f t="shared" si="0"/>
        <v/>
      </c>
      <c r="L47" s="40" t="str">
        <f t="shared" si="4"/>
        <v/>
      </c>
      <c r="M47" s="29" t="str">
        <f t="shared" si="1"/>
        <v/>
      </c>
      <c r="N47" s="41" t="str">
        <f t="shared" ca="1" si="2"/>
        <v/>
      </c>
    </row>
    <row r="48" spans="2:14" x14ac:dyDescent="0.2">
      <c r="I48" s="3"/>
      <c r="J48" s="3"/>
    </row>
    <row r="49" spans="9:10" x14ac:dyDescent="0.2">
      <c r="I49" s="3"/>
      <c r="J49" s="3"/>
    </row>
    <row r="50" spans="9:10" x14ac:dyDescent="0.2">
      <c r="I50" s="3"/>
      <c r="J50" s="3"/>
    </row>
    <row r="51" spans="9:10" x14ac:dyDescent="0.2">
      <c r="I51" s="3"/>
      <c r="J51" s="3"/>
    </row>
    <row r="52" spans="9:10" x14ac:dyDescent="0.2">
      <c r="I52" s="3"/>
      <c r="J52" s="3"/>
    </row>
    <row r="53" spans="9:10" x14ac:dyDescent="0.2">
      <c r="I53" s="3"/>
      <c r="J53" s="3"/>
    </row>
    <row r="54" spans="9:10" x14ac:dyDescent="0.2">
      <c r="I54" s="3"/>
      <c r="J54" s="3"/>
    </row>
    <row r="55" spans="9:10" x14ac:dyDescent="0.2">
      <c r="I55" s="3"/>
      <c r="J55" s="3"/>
    </row>
    <row r="56" spans="9:10" x14ac:dyDescent="0.2">
      <c r="I56" s="3"/>
      <c r="J56" s="3"/>
    </row>
    <row r="57" spans="9:10" x14ac:dyDescent="0.2">
      <c r="I57" s="3"/>
      <c r="J57" s="3"/>
    </row>
    <row r="58" spans="9:10" x14ac:dyDescent="0.2">
      <c r="I58" s="3"/>
      <c r="J58" s="3"/>
    </row>
    <row r="59" spans="9:10" x14ac:dyDescent="0.2">
      <c r="I59" s="3"/>
      <c r="J59" s="3"/>
    </row>
    <row r="60" spans="9:10" x14ac:dyDescent="0.2">
      <c r="I60" s="3"/>
      <c r="J60" s="3"/>
    </row>
    <row r="61" spans="9:10" x14ac:dyDescent="0.2">
      <c r="I61" s="3"/>
      <c r="J61" s="3"/>
    </row>
    <row r="62" spans="9:10" x14ac:dyDescent="0.2">
      <c r="I62" s="3"/>
      <c r="J62" s="3"/>
    </row>
    <row r="63" spans="9:10" x14ac:dyDescent="0.2">
      <c r="I63" s="3"/>
      <c r="J63" s="3"/>
    </row>
    <row r="64" spans="9:10" x14ac:dyDescent="0.2">
      <c r="I64" s="3"/>
      <c r="J64" s="3"/>
    </row>
    <row r="65" spans="9:10" x14ac:dyDescent="0.2">
      <c r="I65" s="3"/>
      <c r="J65" s="3"/>
    </row>
    <row r="66" spans="9:10" x14ac:dyDescent="0.2">
      <c r="I66" s="3"/>
      <c r="J66" s="3"/>
    </row>
    <row r="67" spans="9:10" x14ac:dyDescent="0.2">
      <c r="I67" s="3"/>
      <c r="J67" s="3"/>
    </row>
    <row r="68" spans="9:10" x14ac:dyDescent="0.2">
      <c r="I68" s="3"/>
      <c r="J68" s="3"/>
    </row>
    <row r="69" spans="9:10" x14ac:dyDescent="0.2">
      <c r="I69" s="3"/>
      <c r="J69" s="3"/>
    </row>
    <row r="70" spans="9:10" x14ac:dyDescent="0.2">
      <c r="I70" s="3"/>
      <c r="J70" s="3"/>
    </row>
    <row r="71" spans="9:10" x14ac:dyDescent="0.2">
      <c r="I71" s="3"/>
      <c r="J71" s="3"/>
    </row>
    <row r="72" spans="9:10" x14ac:dyDescent="0.2">
      <c r="I72" s="3"/>
      <c r="J72" s="3"/>
    </row>
    <row r="73" spans="9:10" x14ac:dyDescent="0.2">
      <c r="I73" s="3"/>
      <c r="J73" s="3"/>
    </row>
    <row r="112" spans="10:10" x14ac:dyDescent="0.2">
      <c r="J112" t="s">
        <v>10</v>
      </c>
    </row>
    <row r="113" spans="10:10" x14ac:dyDescent="0.2">
      <c r="J113" t="s">
        <v>11</v>
      </c>
    </row>
  </sheetData>
  <dataConsolidate/>
  <dataValidations xWindow="542" yWindow="330" count="3">
    <dataValidation type="list" allowBlank="1" showInputMessage="1" showErrorMessage="1" sqref="I14:I47">
      <formula1>$J$112:$J$113</formula1>
    </dataValidation>
    <dataValidation allowBlank="1" showInputMessage="1" showErrorMessage="1" prompt="Si el cliente abono la factura especifique la fecha_x000a_" sqref="J1:J1048576"/>
    <dataValidation allowBlank="1" showErrorMessage="1" prompt="El vencimiento no tiene en cuenta los feriados del año" sqref="G1:H1048576"/>
  </dataValidations>
  <pageMargins left="0.7" right="0.7" top="0.75" bottom="0.75" header="0.3" footer="0.3"/>
  <pageSetup paperSize="129" scale="85" orientation="landscape" r:id="rId1"/>
  <headerFooter>
    <oddHeader>&amp;CCredit Control&amp;R&amp;D</oddHeader>
    <oddFooter>&amp;L&amp;Z&amp;F</oddFooter>
  </headerFooter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26"/>
  <sheetViews>
    <sheetView showGridLines="0" topLeftCell="A5" workbookViewId="0">
      <selection activeCell="C10" sqref="C10"/>
    </sheetView>
  </sheetViews>
  <sheetFormatPr baseColWidth="10" defaultColWidth="27.33203125" defaultRowHeight="15" x14ac:dyDescent="0.25"/>
  <cols>
    <col min="1" max="1" width="9.1640625" style="26" customWidth="1"/>
    <col min="2" max="2" width="40.1640625" style="28" customWidth="1"/>
    <col min="3" max="3" width="20.1640625" style="28" customWidth="1"/>
    <col min="4" max="4" width="20" style="28" customWidth="1"/>
    <col min="5" max="5" width="14.6640625" style="28" customWidth="1"/>
    <col min="6" max="6" width="5.83203125" style="28" customWidth="1"/>
    <col min="7" max="7" width="10.5" style="26" customWidth="1"/>
    <col min="8" max="8" width="27.33203125" style="26" customWidth="1"/>
    <col min="9" max="9" width="20.1640625" style="26" customWidth="1"/>
    <col min="10" max="10" width="21.1640625" style="26" customWidth="1"/>
    <col min="11" max="11" width="20" style="26" customWidth="1"/>
    <col min="12" max="12" width="14.6640625" style="26" customWidth="1"/>
    <col min="13" max="16384" width="27.33203125" style="26"/>
  </cols>
  <sheetData>
    <row r="7" spans="2:12" x14ac:dyDescent="0.25">
      <c r="B7" s="42" t="s">
        <v>26</v>
      </c>
      <c r="C7" s="42"/>
      <c r="D7" s="42"/>
      <c r="E7" s="42"/>
      <c r="H7" s="42" t="s">
        <v>35</v>
      </c>
      <c r="I7" s="42"/>
      <c r="J7" s="42"/>
      <c r="K7" s="42"/>
      <c r="L7" s="42"/>
    </row>
    <row r="8" spans="2:12" x14ac:dyDescent="0.25">
      <c r="H8" s="28"/>
      <c r="I8" s="28"/>
      <c r="J8" s="28"/>
    </row>
    <row r="9" spans="2:12" x14ac:dyDescent="0.25">
      <c r="B9" s="27" t="s">
        <v>23</v>
      </c>
      <c r="D9" s="27" t="s">
        <v>9</v>
      </c>
      <c r="H9" s="27" t="s">
        <v>23</v>
      </c>
      <c r="I9" s="28"/>
      <c r="J9" s="28"/>
      <c r="K9" s="27" t="s">
        <v>9</v>
      </c>
      <c r="L9" s="28"/>
    </row>
    <row r="10" spans="2:12" x14ac:dyDescent="0.25">
      <c r="B10" s="27" t="s">
        <v>0</v>
      </c>
      <c r="C10" s="27" t="s">
        <v>1</v>
      </c>
      <c r="D10" s="28" t="s">
        <v>11</v>
      </c>
      <c r="E10" s="28" t="s">
        <v>20</v>
      </c>
      <c r="H10" s="27" t="s">
        <v>0</v>
      </c>
      <c r="I10" s="27" t="s">
        <v>1</v>
      </c>
      <c r="J10" s="27" t="s">
        <v>5</v>
      </c>
      <c r="K10" s="28" t="s">
        <v>10</v>
      </c>
      <c r="L10" s="28" t="s">
        <v>20</v>
      </c>
    </row>
    <row r="11" spans="2:12" x14ac:dyDescent="0.25">
      <c r="B11" s="28" t="s">
        <v>7</v>
      </c>
      <c r="C11" s="28">
        <v>29394</v>
      </c>
      <c r="D11" s="29">
        <v>3299.09</v>
      </c>
      <c r="E11" s="29">
        <v>3299.09</v>
      </c>
      <c r="F11" s="29"/>
      <c r="H11" s="28" t="s">
        <v>6</v>
      </c>
      <c r="I11" s="28">
        <v>58686</v>
      </c>
      <c r="J11" s="32">
        <v>41449</v>
      </c>
      <c r="K11" s="29">
        <v>5498</v>
      </c>
      <c r="L11" s="29">
        <v>5498</v>
      </c>
    </row>
    <row r="12" spans="2:12" x14ac:dyDescent="0.25">
      <c r="B12" s="28" t="s">
        <v>21</v>
      </c>
      <c r="D12" s="29">
        <v>3299.09</v>
      </c>
      <c r="E12" s="29">
        <v>3299.09</v>
      </c>
      <c r="F12" s="29"/>
      <c r="H12" s="28" t="s">
        <v>22</v>
      </c>
      <c r="I12" s="28"/>
      <c r="J12" s="28"/>
      <c r="K12" s="29">
        <v>5498</v>
      </c>
      <c r="L12" s="29">
        <v>5498</v>
      </c>
    </row>
    <row r="13" spans="2:12" x14ac:dyDescent="0.25">
      <c r="B13" s="28" t="s">
        <v>29</v>
      </c>
      <c r="C13" s="28">
        <v>49292</v>
      </c>
      <c r="D13" s="29">
        <v>6200</v>
      </c>
      <c r="E13" s="29">
        <v>6200</v>
      </c>
      <c r="F13" s="29"/>
      <c r="H13" s="28" t="s">
        <v>24</v>
      </c>
      <c r="I13" s="28">
        <v>1209</v>
      </c>
      <c r="J13" s="32">
        <v>42184</v>
      </c>
      <c r="K13" s="29">
        <v>120</v>
      </c>
      <c r="L13" s="29">
        <v>120</v>
      </c>
    </row>
    <row r="14" spans="2:12" x14ac:dyDescent="0.25">
      <c r="B14" s="28" t="s">
        <v>34</v>
      </c>
      <c r="D14" s="29">
        <v>6200</v>
      </c>
      <c r="E14" s="29">
        <v>6200</v>
      </c>
      <c r="F14" s="29"/>
      <c r="H14" s="28" t="s">
        <v>25</v>
      </c>
      <c r="I14" s="28"/>
      <c r="J14" s="28"/>
      <c r="K14" s="29">
        <v>120</v>
      </c>
      <c r="L14" s="29">
        <v>120</v>
      </c>
    </row>
    <row r="15" spans="2:12" x14ac:dyDescent="0.25">
      <c r="B15" s="28" t="s">
        <v>20</v>
      </c>
      <c r="D15" s="29">
        <v>9499.09</v>
      </c>
      <c r="E15" s="29">
        <v>9499.09</v>
      </c>
      <c r="F15" s="29"/>
      <c r="H15" s="28" t="s">
        <v>27</v>
      </c>
      <c r="I15" s="28">
        <v>29493</v>
      </c>
      <c r="J15" s="32">
        <v>42146</v>
      </c>
      <c r="K15" s="29">
        <v>10000</v>
      </c>
      <c r="L15" s="29">
        <v>10000</v>
      </c>
    </row>
    <row r="16" spans="2:12" x14ac:dyDescent="0.25">
      <c r="H16" s="28" t="s">
        <v>31</v>
      </c>
      <c r="I16" s="28"/>
      <c r="J16" s="28"/>
      <c r="K16" s="29">
        <v>10000</v>
      </c>
      <c r="L16" s="29">
        <v>10000</v>
      </c>
    </row>
    <row r="17" spans="8:12" x14ac:dyDescent="0.25">
      <c r="H17" s="28" t="s">
        <v>28</v>
      </c>
      <c r="I17" s="28">
        <v>29395</v>
      </c>
      <c r="J17" s="32">
        <v>41426</v>
      </c>
      <c r="K17" s="29">
        <v>20503</v>
      </c>
      <c r="L17" s="29">
        <v>20503</v>
      </c>
    </row>
    <row r="18" spans="8:12" x14ac:dyDescent="0.25">
      <c r="H18" s="28" t="s">
        <v>32</v>
      </c>
      <c r="I18" s="28"/>
      <c r="J18" s="28"/>
      <c r="K18" s="29">
        <v>20503</v>
      </c>
      <c r="L18" s="29">
        <v>20503</v>
      </c>
    </row>
    <row r="19" spans="8:12" x14ac:dyDescent="0.25">
      <c r="H19" s="28" t="s">
        <v>30</v>
      </c>
      <c r="I19" s="28">
        <v>39483</v>
      </c>
      <c r="J19" s="32">
        <v>41526</v>
      </c>
      <c r="K19" s="29">
        <v>30000</v>
      </c>
      <c r="L19" s="29">
        <v>30000</v>
      </c>
    </row>
    <row r="20" spans="8:12" x14ac:dyDescent="0.25">
      <c r="H20" s="28" t="s">
        <v>33</v>
      </c>
      <c r="I20" s="28"/>
      <c r="J20" s="28"/>
      <c r="K20" s="29">
        <v>30000</v>
      </c>
      <c r="L20" s="29">
        <v>30000</v>
      </c>
    </row>
    <row r="21" spans="8:12" x14ac:dyDescent="0.25">
      <c r="H21" s="28" t="s">
        <v>20</v>
      </c>
      <c r="I21" s="28"/>
      <c r="J21" s="28"/>
      <c r="K21" s="29">
        <v>66121</v>
      </c>
      <c r="L21" s="29">
        <v>66121</v>
      </c>
    </row>
    <row r="22" spans="8:12" x14ac:dyDescent="0.25">
      <c r="H22"/>
      <c r="I22"/>
      <c r="J22"/>
      <c r="K22"/>
      <c r="L22"/>
    </row>
    <row r="23" spans="8:12" x14ac:dyDescent="0.25">
      <c r="H23"/>
      <c r="I23"/>
      <c r="J23"/>
      <c r="K23"/>
      <c r="L23"/>
    </row>
    <row r="24" spans="8:12" x14ac:dyDescent="0.25">
      <c r="H24"/>
      <c r="I24"/>
      <c r="J24"/>
      <c r="K24"/>
      <c r="L24"/>
    </row>
    <row r="25" spans="8:12" x14ac:dyDescent="0.25">
      <c r="H25"/>
      <c r="I25"/>
      <c r="J25"/>
      <c r="K25"/>
      <c r="L25"/>
    </row>
    <row r="26" spans="8:12" x14ac:dyDescent="0.25">
      <c r="H26"/>
      <c r="I26"/>
      <c r="J26"/>
      <c r="K26"/>
      <c r="L26"/>
    </row>
  </sheetData>
  <mergeCells count="2">
    <mergeCell ref="B7:E7"/>
    <mergeCell ref="H7:L7"/>
  </mergeCell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8"/>
  <sheetViews>
    <sheetView showGridLines="0" workbookViewId="0">
      <selection activeCell="B3" sqref="B3"/>
    </sheetView>
  </sheetViews>
  <sheetFormatPr baseColWidth="10" defaultRowHeight="12" x14ac:dyDescent="0.2"/>
  <sheetData>
    <row r="4" spans="2:3" x14ac:dyDescent="0.2">
      <c r="B4" s="45" t="s">
        <v>14</v>
      </c>
      <c r="C4" s="45"/>
    </row>
    <row r="5" spans="2:3" ht="3" customHeight="1" x14ac:dyDescent="0.2">
      <c r="B5" s="2"/>
      <c r="C5" s="2"/>
    </row>
    <row r="6" spans="2:3" x14ac:dyDescent="0.2">
      <c r="B6" s="43">
        <v>42164</v>
      </c>
      <c r="C6" s="44"/>
    </row>
    <row r="7" spans="2:3" x14ac:dyDescent="0.2">
      <c r="B7" s="43"/>
      <c r="C7" s="44"/>
    </row>
    <row r="8" spans="2:3" x14ac:dyDescent="0.2">
      <c r="B8" s="43"/>
      <c r="C8" s="44"/>
    </row>
    <row r="9" spans="2:3" x14ac:dyDescent="0.2">
      <c r="B9" s="43"/>
      <c r="C9" s="44"/>
    </row>
    <row r="10" spans="2:3" x14ac:dyDescent="0.2">
      <c r="B10" s="43"/>
      <c r="C10" s="44"/>
    </row>
    <row r="11" spans="2:3" x14ac:dyDescent="0.2">
      <c r="B11" s="43"/>
      <c r="C11" s="44"/>
    </row>
    <row r="12" spans="2:3" x14ac:dyDescent="0.2">
      <c r="B12" s="43"/>
      <c r="C12" s="44"/>
    </row>
    <row r="13" spans="2:3" x14ac:dyDescent="0.2">
      <c r="B13" s="43"/>
      <c r="C13" s="44"/>
    </row>
    <row r="14" spans="2:3" x14ac:dyDescent="0.2">
      <c r="B14" s="43"/>
      <c r="C14" s="44"/>
    </row>
    <row r="15" spans="2:3" x14ac:dyDescent="0.2">
      <c r="B15" s="43"/>
      <c r="C15" s="44"/>
    </row>
    <row r="16" spans="2:3" x14ac:dyDescent="0.2">
      <c r="B16" s="43"/>
      <c r="C16" s="44"/>
    </row>
    <row r="17" spans="2:3" x14ac:dyDescent="0.2">
      <c r="B17" s="43"/>
      <c r="C17" s="44"/>
    </row>
    <row r="18" spans="2:3" x14ac:dyDescent="0.2">
      <c r="B18" s="43"/>
      <c r="C18" s="44"/>
    </row>
    <row r="19" spans="2:3" x14ac:dyDescent="0.2">
      <c r="B19" s="43"/>
      <c r="C19" s="44"/>
    </row>
    <row r="20" spans="2:3" x14ac:dyDescent="0.2">
      <c r="B20" s="43"/>
      <c r="C20" s="44"/>
    </row>
    <row r="21" spans="2:3" x14ac:dyDescent="0.2">
      <c r="B21" s="43"/>
      <c r="C21" s="44"/>
    </row>
    <row r="22" spans="2:3" x14ac:dyDescent="0.2">
      <c r="B22" s="43"/>
      <c r="C22" s="44"/>
    </row>
    <row r="23" spans="2:3" x14ac:dyDescent="0.2">
      <c r="B23" s="43"/>
      <c r="C23" s="44"/>
    </row>
    <row r="24" spans="2:3" x14ac:dyDescent="0.2">
      <c r="B24" s="43"/>
      <c r="C24" s="44"/>
    </row>
    <row r="25" spans="2:3" x14ac:dyDescent="0.2">
      <c r="B25" s="43"/>
      <c r="C25" s="44"/>
    </row>
    <row r="26" spans="2:3" x14ac:dyDescent="0.2">
      <c r="B26" s="43"/>
      <c r="C26" s="44"/>
    </row>
    <row r="27" spans="2:3" x14ac:dyDescent="0.2">
      <c r="B27" s="43"/>
      <c r="C27" s="44"/>
    </row>
    <row r="28" spans="2:3" x14ac:dyDescent="0.2">
      <c r="B28" s="43"/>
      <c r="C28" s="44"/>
    </row>
  </sheetData>
  <mergeCells count="24"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Instrucciones</vt:lpstr>
      <vt:lpstr>Control de Facturas</vt:lpstr>
      <vt:lpstr>Reporte por Cliente</vt:lpstr>
      <vt:lpstr>Feriados</vt:lpstr>
      <vt:lpstr>'Control de Facturas'!Área_de_impresión</vt:lpstr>
      <vt:lpstr>'Control de Facturas'!Títulos_a_imprimir</vt:lpstr>
    </vt:vector>
  </TitlesOfParts>
  <Company>Tullius Taylor Sartain &amp; Sartain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home</cp:lastModifiedBy>
  <cp:lastPrinted>2011-06-01T03:57:16Z</cp:lastPrinted>
  <dcterms:created xsi:type="dcterms:W3CDTF">2011-06-01T03:09:31Z</dcterms:created>
  <dcterms:modified xsi:type="dcterms:W3CDTF">2015-10-29T15:47:39Z</dcterms:modified>
</cp:coreProperties>
</file>