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040" activeTab="0"/>
  </bookViews>
  <sheets>
    <sheet name="Presu. de marketing" sheetId="1" r:id="rId1"/>
    <sheet name="Actual vs Presup." sheetId="2" r:id="rId2"/>
    <sheet name="Resumen de gasto" sheetId="3" r:id="rId3"/>
    <sheet name="Apertura gasto" sheetId="4" r:id="rId4"/>
  </sheets>
  <definedNames>
    <definedName name="GoalState">#REF!</definedName>
    <definedName name="_xlnm.Print_Area" localSheetId="1">'Actual vs Presup.'!$A$1:$T$38</definedName>
    <definedName name="_xlnm.Print_Area" localSheetId="3">'Apertura gasto'!$A$1:$Q$35</definedName>
    <definedName name="_xlnm.Print_Area" localSheetId="0">'Presu. de marketing'!$A$1:$R$15</definedName>
    <definedName name="_xlnm.Print_Area" localSheetId="2">'Resumen de gasto'!$A$1:$Q$35</definedName>
  </definedNames>
  <calcPr fullCalcOnLoad="1"/>
</workbook>
</file>

<file path=xl/comments1.xml><?xml version="1.0" encoding="utf-8"?>
<comments xmlns="http://schemas.openxmlformats.org/spreadsheetml/2006/main">
  <authors>
    <author>Benetrix, Cecilia</author>
  </authors>
  <commentList>
    <comment ref="B3" authorId="0">
      <text>
        <r>
          <rPr>
            <sz val="11"/>
            <rFont val="Tahoma"/>
            <family val="2"/>
          </rPr>
          <t>Elija las categorías</t>
        </r>
      </text>
    </comment>
    <comment ref="C3" authorId="0">
      <text>
        <r>
          <rPr>
            <sz val="11"/>
            <rFont val="Tahoma"/>
            <family val="2"/>
          </rPr>
          <t>Escriba el presupuesto total del año de cada categoría</t>
        </r>
      </text>
    </comment>
    <comment ref="D3" authorId="0">
      <text>
        <r>
          <rPr>
            <sz val="11"/>
            <rFont val="Tahoma"/>
            <family val="2"/>
          </rPr>
          <t>ingrese el Gasto corriente hasta el momento</t>
        </r>
      </text>
    </comment>
  </commentList>
</comments>
</file>

<file path=xl/sharedStrings.xml><?xml version="1.0" encoding="utf-8"?>
<sst xmlns="http://schemas.openxmlformats.org/spreadsheetml/2006/main" count="33" uniqueCount="33">
  <si>
    <t>Spending by Month</t>
  </si>
  <si>
    <t>Total Budget Allocation</t>
  </si>
  <si>
    <t>Relaciones Públicas</t>
  </si>
  <si>
    <t>Publicidad en Impresos (Diarios y Revistas</t>
  </si>
  <si>
    <t>Publicidad Online</t>
  </si>
  <si>
    <t>Eventos y Sponsoreo</t>
  </si>
  <si>
    <t>Gasto en Agencia de Publicidad</t>
  </si>
  <si>
    <t>Lista de Contactos</t>
  </si>
  <si>
    <t>Software &amp; Subscripciones</t>
  </si>
  <si>
    <t>Asociaciones y Memerships</t>
  </si>
  <si>
    <t>Publicidad en TV</t>
  </si>
  <si>
    <t>Publicidad en Radio</t>
  </si>
  <si>
    <t>Categorías</t>
  </si>
  <si>
    <t>Presupuesto de Marketing</t>
  </si>
  <si>
    <t>Presupuesto Total</t>
  </si>
  <si>
    <t>Gastado hasta Hoy</t>
  </si>
  <si>
    <t>Presupuesto Restante</t>
  </si>
  <si>
    <t>%Restante</t>
  </si>
  <si>
    <t>Enero</t>
  </si>
  <si>
    <t>Febrero</t>
  </si>
  <si>
    <t>Marzo</t>
  </si>
  <si>
    <t>Abril</t>
  </si>
  <si>
    <t>Mayo</t>
  </si>
  <si>
    <t>Junio</t>
  </si>
  <si>
    <t>Agosto</t>
  </si>
  <si>
    <t>Julio</t>
  </si>
  <si>
    <t>Septiembre</t>
  </si>
  <si>
    <t>Octube</t>
  </si>
  <si>
    <t>Noviembre</t>
  </si>
  <si>
    <t>Diciembre</t>
  </si>
  <si>
    <t>Total</t>
  </si>
  <si>
    <t>Gasto Acumulado</t>
  </si>
  <si>
    <t>Presupuesto en Marketing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</si>
</sst>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8"/>
      <color indexed="9"/>
      <name val="Candara"/>
      <family val="0"/>
    </font>
    <font>
      <sz val="12"/>
      <color indexed="19"/>
      <name val="Helvetica Light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indexed="8"/>
      <name val="Calibri"/>
      <family val="2"/>
    </font>
    <font>
      <sz val="12"/>
      <color indexed="59"/>
      <name val="Helvetica Light"/>
      <family val="0"/>
    </font>
    <font>
      <sz val="11"/>
      <color indexed="19"/>
      <name val="Helvetica Light"/>
      <family val="0"/>
    </font>
    <font>
      <sz val="11"/>
      <color indexed="19"/>
      <name val="Candar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Helvetica Light"/>
      <family val="0"/>
    </font>
    <font>
      <b/>
      <sz val="10"/>
      <color indexed="19"/>
      <name val="Verdana"/>
      <family val="2"/>
    </font>
    <font>
      <sz val="10"/>
      <color indexed="19"/>
      <name val="Arial"/>
      <family val="2"/>
    </font>
    <font>
      <sz val="14"/>
      <color indexed="19"/>
      <name val="Helvetica Light"/>
      <family val="0"/>
    </font>
    <font>
      <b/>
      <sz val="14"/>
      <color indexed="19"/>
      <name val="Verdana"/>
      <family val="2"/>
    </font>
    <font>
      <sz val="14"/>
      <color indexed="60"/>
      <name val="Helvetica Light"/>
      <family val="0"/>
    </font>
    <font>
      <sz val="10"/>
      <color indexed="9"/>
      <name val="Arial"/>
      <family val="2"/>
    </font>
    <font>
      <sz val="12"/>
      <color indexed="9"/>
      <name val="Helvetica Light"/>
      <family val="0"/>
    </font>
    <font>
      <sz val="14"/>
      <color indexed="19"/>
      <name val="Arial"/>
      <family val="2"/>
    </font>
    <font>
      <sz val="16"/>
      <color indexed="19"/>
      <name val="Helvetica Light"/>
      <family val="0"/>
    </font>
    <font>
      <sz val="24"/>
      <color indexed="19"/>
      <name val="Calibri"/>
      <family val="2"/>
    </font>
    <font>
      <sz val="16"/>
      <color indexed="60"/>
      <name val="Helvetica Light"/>
      <family val="0"/>
    </font>
    <font>
      <sz val="11"/>
      <color indexed="59"/>
      <name val="Helvetica Light"/>
      <family val="0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9" tint="-0.4999699890613556"/>
      <name val="Helvetica Light"/>
      <family val="0"/>
    </font>
    <font>
      <b/>
      <sz val="10"/>
      <color theme="2" tint="-0.7499799728393555"/>
      <name val="Verdana"/>
      <family val="2"/>
    </font>
    <font>
      <sz val="10"/>
      <color theme="2" tint="-0.7499799728393555"/>
      <name val="Arial"/>
      <family val="2"/>
    </font>
    <font>
      <sz val="14"/>
      <color theme="2" tint="-0.7499799728393555"/>
      <name val="Helvetica Light"/>
      <family val="0"/>
    </font>
    <font>
      <sz val="12"/>
      <color theme="2" tint="-0.7499799728393555"/>
      <name val="Helvetica Light"/>
      <family val="0"/>
    </font>
    <font>
      <b/>
      <sz val="14"/>
      <color theme="2" tint="-0.7499799728393555"/>
      <name val="Verdana"/>
      <family val="2"/>
    </font>
    <font>
      <sz val="14"/>
      <color theme="9" tint="-0.4999699890613556"/>
      <name val="Helvetica Light"/>
      <family val="0"/>
    </font>
    <font>
      <sz val="10"/>
      <color theme="0"/>
      <name val="Arial"/>
      <family val="2"/>
    </font>
    <font>
      <sz val="12"/>
      <color theme="0"/>
      <name val="Helvetica Light"/>
      <family val="0"/>
    </font>
    <font>
      <sz val="14"/>
      <color theme="2" tint="-0.7499799728393555"/>
      <name val="Arial"/>
      <family val="2"/>
    </font>
    <font>
      <sz val="16"/>
      <color theme="2" tint="-0.7499799728393555"/>
      <name val="Helvetica Light"/>
      <family val="0"/>
    </font>
    <font>
      <sz val="12"/>
      <color rgb="FF494529"/>
      <name val="Helvetica Light"/>
      <family val="0"/>
    </font>
    <font>
      <sz val="24"/>
      <color theme="2" tint="-0.7499799728393555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831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 tint="-0.09996999800205231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>
        <color indexed="63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1" fontId="63" fillId="0" borderId="0" xfId="0" applyNumberFormat="1" applyFont="1" applyAlignment="1">
      <alignment/>
    </xf>
    <xf numFmtId="9" fontId="64" fillId="0" borderId="10" xfId="44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 indent="1"/>
    </xf>
    <xf numFmtId="0" fontId="6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7" fillId="0" borderId="11" xfId="0" applyFont="1" applyBorder="1" applyAlignment="1">
      <alignment horizontal="left" vertical="center" indent="1"/>
    </xf>
    <xf numFmtId="0" fontId="67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172" fontId="69" fillId="0" borderId="0" xfId="0" applyNumberFormat="1" applyFont="1" applyBorder="1" applyAlignment="1">
      <alignment horizontal="right" vertical="center" indent="1"/>
    </xf>
    <xf numFmtId="172" fontId="64" fillId="33" borderId="12" xfId="44" applyNumberFormat="1" applyFont="1" applyFill="1" applyBorder="1" applyAlignment="1">
      <alignment horizontal="center" vertical="center"/>
    </xf>
    <xf numFmtId="172" fontId="65" fillId="0" borderId="13" xfId="44" applyNumberFormat="1" applyFont="1" applyBorder="1" applyAlignment="1">
      <alignment horizontal="center" vertical="center"/>
    </xf>
    <xf numFmtId="172" fontId="65" fillId="0" borderId="11" xfId="44" applyNumberFormat="1" applyFont="1" applyBorder="1" applyAlignment="1">
      <alignment horizontal="center" vertical="center"/>
    </xf>
    <xf numFmtId="172" fontId="65" fillId="0" borderId="14" xfId="44" applyNumberFormat="1" applyFont="1" applyBorder="1" applyAlignment="1">
      <alignment horizontal="center" vertical="center"/>
    </xf>
    <xf numFmtId="172" fontId="64" fillId="33" borderId="15" xfId="44" applyNumberFormat="1" applyFont="1" applyFill="1" applyBorder="1" applyAlignment="1">
      <alignment horizontal="center" vertical="center"/>
    </xf>
    <xf numFmtId="1" fontId="61" fillId="0" borderId="16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172" fontId="67" fillId="34" borderId="10" xfId="0" applyNumberFormat="1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left" vertical="center" indent="1"/>
    </xf>
    <xf numFmtId="172" fontId="71" fillId="33" borderId="17" xfId="44" applyNumberFormat="1" applyFont="1" applyFill="1" applyBorder="1" applyAlignment="1">
      <alignment horizontal="center" vertical="center"/>
    </xf>
    <xf numFmtId="9" fontId="64" fillId="33" borderId="18" xfId="44" applyNumberFormat="1" applyFont="1" applyFill="1" applyBorder="1" applyAlignment="1">
      <alignment horizontal="center" vertical="center"/>
    </xf>
    <xf numFmtId="9" fontId="64" fillId="0" borderId="19" xfId="44" applyNumberFormat="1" applyFont="1" applyBorder="1" applyAlignment="1">
      <alignment horizontal="center" vertical="center"/>
    </xf>
    <xf numFmtId="172" fontId="67" fillId="34" borderId="20" xfId="44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172" fontId="65" fillId="0" borderId="10" xfId="44" applyNumberFormat="1" applyFont="1" applyBorder="1" applyAlignment="1">
      <alignment horizontal="center" vertical="center"/>
    </xf>
    <xf numFmtId="172" fontId="65" fillId="33" borderId="21" xfId="44" applyNumberFormat="1" applyFont="1" applyFill="1" applyBorder="1" applyAlignment="1">
      <alignment horizontal="center" vertical="center"/>
    </xf>
    <xf numFmtId="172" fontId="65" fillId="0" borderId="22" xfId="44" applyNumberFormat="1" applyFont="1" applyBorder="1" applyAlignment="1">
      <alignment horizontal="center" vertical="center"/>
    </xf>
    <xf numFmtId="172" fontId="65" fillId="0" borderId="23" xfId="44" applyNumberFormat="1" applyFont="1" applyBorder="1" applyAlignment="1">
      <alignment horizontal="center" vertical="center"/>
    </xf>
    <xf numFmtId="172" fontId="65" fillId="33" borderId="24" xfId="44" applyNumberFormat="1" applyFont="1" applyFill="1" applyBorder="1" applyAlignment="1">
      <alignment horizontal="center" vertical="center"/>
    </xf>
    <xf numFmtId="172" fontId="65" fillId="0" borderId="20" xfId="44" applyNumberFormat="1" applyFont="1" applyBorder="1" applyAlignment="1">
      <alignment horizontal="center" vertical="center"/>
    </xf>
    <xf numFmtId="172" fontId="72" fillId="0" borderId="25" xfId="0" applyNumberFormat="1" applyFont="1" applyBorder="1" applyAlignment="1">
      <alignment horizontal="center" vertical="center"/>
    </xf>
    <xf numFmtId="172" fontId="65" fillId="0" borderId="16" xfId="44" applyNumberFormat="1" applyFont="1" applyBorder="1" applyAlignment="1">
      <alignment horizontal="center" vertical="center"/>
    </xf>
    <xf numFmtId="172" fontId="65" fillId="33" borderId="15" xfId="44" applyNumberFormat="1" applyFont="1" applyFill="1" applyBorder="1" applyAlignment="1">
      <alignment horizontal="center" vertical="center"/>
    </xf>
    <xf numFmtId="172" fontId="65" fillId="0" borderId="26" xfId="44" applyNumberFormat="1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indent="1"/>
    </xf>
    <xf numFmtId="0" fontId="5" fillId="35" borderId="29" xfId="0" applyFont="1" applyFill="1" applyBorder="1" applyAlignment="1">
      <alignment horizontal="left" vertical="center" indent="1"/>
    </xf>
    <xf numFmtId="0" fontId="5" fillId="35" borderId="20" xfId="0" applyFont="1" applyFill="1" applyBorder="1" applyAlignment="1">
      <alignment horizontal="left" vertical="center" indent="1"/>
    </xf>
    <xf numFmtId="0" fontId="73" fillId="0" borderId="3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4">
    <dxf>
      <font>
        <color rgb="FF9C0006"/>
      </font>
      <fill>
        <patternFill patternType="solid">
          <fgColor indexed="65"/>
          <bgColor theme="6" tint="-0.24997000396251678"/>
        </patternFill>
      </fill>
    </dxf>
    <dxf>
      <font>
        <color theme="0"/>
      </font>
      <fill>
        <patternFill patternType="solid">
          <fgColor indexed="65"/>
          <bgColor rgb="FF66831F"/>
        </patternFill>
      </fill>
    </dxf>
    <dxf>
      <font>
        <color theme="0"/>
      </font>
      <fill>
        <patternFill patternType="solid">
          <fgColor indexed="65"/>
          <bgColor rgb="FFFFCC00"/>
        </patternFill>
      </fill>
    </dxf>
    <dxf>
      <font>
        <color theme="0"/>
      </font>
      <fill>
        <patternFill patternType="solid">
          <fgColor indexed="65"/>
          <bgColor rgb="FF8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Gasto Corriente vs Presupuesto</a:t>
            </a:r>
          </a:p>
        </c:rich>
      </c:tx>
      <c:layout>
        <c:manualLayout>
          <c:xMode val="factor"/>
          <c:yMode val="factor"/>
          <c:x val="0.036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6"/>
          <c:w val="0.970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Gasto Corriente</c:v>
          </c:tx>
          <c:spPr>
            <a:solidFill>
              <a:srgbClr val="FFBF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'Presu. de marketing'!$B$4:$B$13</c:f>
              <c:strCache>
                <c:ptCount val="10"/>
                <c:pt idx="0">
                  <c:v>Software &amp; Subscripciones</c:v>
                </c:pt>
                <c:pt idx="1">
                  <c:v>Relaciones Públicas</c:v>
                </c:pt>
                <c:pt idx="2">
                  <c:v>Publicidad en Impresos (Diarios y Revistas</c:v>
                </c:pt>
                <c:pt idx="3">
                  <c:v>Publicidad Online</c:v>
                </c:pt>
                <c:pt idx="4">
                  <c:v>Publicidad en TV</c:v>
                </c:pt>
                <c:pt idx="5">
                  <c:v>Publicidad en Radio</c:v>
                </c:pt>
                <c:pt idx="6">
                  <c:v>Eventos y Sponsoreo</c:v>
                </c:pt>
                <c:pt idx="7">
                  <c:v>Gasto en Agencia de Publicidad</c:v>
                </c:pt>
                <c:pt idx="8">
                  <c:v>Lista de Contactos</c:v>
                </c:pt>
                <c:pt idx="9">
                  <c:v>Asociaciones y Memerships</c:v>
                </c:pt>
              </c:strCache>
            </c:strRef>
          </c:cat>
          <c:val>
            <c:numRef>
              <c:f>'Presu. de marketing'!$D$4:$D$13</c:f>
              <c:numCache>
                <c:ptCount val="10"/>
                <c:pt idx="0">
                  <c:v>61000</c:v>
                </c:pt>
                <c:pt idx="1">
                  <c:v>20820</c:v>
                </c:pt>
                <c:pt idx="2">
                  <c:v>1140</c:v>
                </c:pt>
                <c:pt idx="3">
                  <c:v>55000</c:v>
                </c:pt>
                <c:pt idx="4">
                  <c:v>34000</c:v>
                </c:pt>
                <c:pt idx="5">
                  <c:v>61500</c:v>
                </c:pt>
                <c:pt idx="6">
                  <c:v>240000</c:v>
                </c:pt>
                <c:pt idx="7">
                  <c:v>14300</c:v>
                </c:pt>
                <c:pt idx="8">
                  <c:v>3260</c:v>
                </c:pt>
                <c:pt idx="9">
                  <c:v>26000</c:v>
                </c:pt>
              </c:numCache>
            </c:numRef>
          </c:val>
        </c:ser>
        <c:ser>
          <c:idx val="1"/>
          <c:order val="1"/>
          <c:tx>
            <c:v>Presupuesto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'Presu. de marketing'!$B$4:$B$13</c:f>
              <c:strCache>
                <c:ptCount val="10"/>
                <c:pt idx="0">
                  <c:v>Software &amp; Subscripciones</c:v>
                </c:pt>
                <c:pt idx="1">
                  <c:v>Relaciones Públicas</c:v>
                </c:pt>
                <c:pt idx="2">
                  <c:v>Publicidad en Impresos (Diarios y Revistas</c:v>
                </c:pt>
                <c:pt idx="3">
                  <c:v>Publicidad Online</c:v>
                </c:pt>
                <c:pt idx="4">
                  <c:v>Publicidad en TV</c:v>
                </c:pt>
                <c:pt idx="5">
                  <c:v>Publicidad en Radio</c:v>
                </c:pt>
                <c:pt idx="6">
                  <c:v>Eventos y Sponsoreo</c:v>
                </c:pt>
                <c:pt idx="7">
                  <c:v>Gasto en Agencia de Publicidad</c:v>
                </c:pt>
                <c:pt idx="8">
                  <c:v>Lista de Contactos</c:v>
                </c:pt>
                <c:pt idx="9">
                  <c:v>Asociaciones y Memerships</c:v>
                </c:pt>
              </c:strCache>
            </c:strRef>
          </c:cat>
          <c:val>
            <c:numRef>
              <c:f>'Presu. de marketing'!$C$4:$C$13</c:f>
              <c:numCache>
                <c:ptCount val="10"/>
                <c:pt idx="0">
                  <c:v>85000</c:v>
                </c:pt>
                <c:pt idx="1">
                  <c:v>35500</c:v>
                </c:pt>
                <c:pt idx="2">
                  <c:v>12000</c:v>
                </c:pt>
                <c:pt idx="3">
                  <c:v>60000</c:v>
                </c:pt>
                <c:pt idx="4">
                  <c:v>36000</c:v>
                </c:pt>
                <c:pt idx="5">
                  <c:v>180000</c:v>
                </c:pt>
                <c:pt idx="6">
                  <c:v>240000</c:v>
                </c:pt>
                <c:pt idx="7">
                  <c:v>36000</c:v>
                </c:pt>
                <c:pt idx="8">
                  <c:v>15000</c:v>
                </c:pt>
                <c:pt idx="9">
                  <c:v>25000</c:v>
                </c:pt>
              </c:numCache>
            </c:numRef>
          </c:val>
        </c:ser>
        <c:gapWidth val="25"/>
        <c:axId val="41866313"/>
        <c:axId val="41252498"/>
      </c:bar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333300"/>
                </a:solidFill>
              </a:defRPr>
            </a:pPr>
          </a:p>
        </c:tx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00"/>
                </a:solidFill>
              </a:defRPr>
            </a:pPr>
          </a:p>
        </c:txPr>
        <c:crossAx val="41866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2"/>
          <c:y val="0.0825"/>
          <c:w val="0.2927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0713A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</a:rPr>
              <a:t>Gasto por mes</a:t>
            </a:r>
          </a:p>
        </c:rich>
      </c:tx>
      <c:layout>
        <c:manualLayout>
          <c:xMode val="factor"/>
          <c:yMode val="factor"/>
          <c:x val="-0.084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495"/>
          <c:w val="0.97525"/>
          <c:h val="0.81325"/>
        </c:manualLayout>
      </c:layout>
      <c:barChart>
        <c:barDir val="col"/>
        <c:grouping val="clustered"/>
        <c:varyColors val="0"/>
        <c:ser>
          <c:idx val="11"/>
          <c:order val="0"/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'Presu. de marketing'!$G$3:$R$3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'Presu. de marketing'!$G$14:$R$14</c:f>
              <c:numCache>
                <c:ptCount val="12"/>
                <c:pt idx="0">
                  <c:v>73350</c:v>
                </c:pt>
                <c:pt idx="1">
                  <c:v>140340</c:v>
                </c:pt>
                <c:pt idx="2">
                  <c:v>49600</c:v>
                </c:pt>
                <c:pt idx="3">
                  <c:v>42200</c:v>
                </c:pt>
                <c:pt idx="4">
                  <c:v>25550</c:v>
                </c:pt>
                <c:pt idx="5">
                  <c:v>26570</c:v>
                </c:pt>
                <c:pt idx="6">
                  <c:v>26240</c:v>
                </c:pt>
                <c:pt idx="7">
                  <c:v>36025</c:v>
                </c:pt>
                <c:pt idx="8">
                  <c:v>25070</c:v>
                </c:pt>
                <c:pt idx="9">
                  <c:v>25575</c:v>
                </c:pt>
                <c:pt idx="10">
                  <c:v>26500</c:v>
                </c:pt>
                <c:pt idx="11">
                  <c:v>20000</c:v>
                </c:pt>
              </c:numCache>
            </c:numRef>
          </c:val>
        </c:ser>
        <c:gapWidth val="25"/>
        <c:axId val="35728163"/>
        <c:axId val="53118012"/>
      </c:bar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35728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</a:rPr>
              <a:t>Total Acumulado de Gasto</a:t>
            </a:r>
          </a:p>
        </c:rich>
      </c:tx>
      <c:layout>
        <c:manualLayout>
          <c:xMode val="factor"/>
          <c:yMode val="factor"/>
          <c:x val="-0.053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7"/>
          <c:w val="0.917"/>
          <c:h val="0.79"/>
        </c:manualLayout>
      </c:layout>
      <c:barChart>
        <c:barDir val="col"/>
        <c:grouping val="clustered"/>
        <c:varyColors val="0"/>
        <c:ser>
          <c:idx val="11"/>
          <c:order val="0"/>
          <c:tx>
            <c:v>Gasto Acumulado</c:v>
          </c:tx>
          <c:spPr>
            <a:solidFill>
              <a:srgbClr val="C4BD9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'Presu. de marketing'!$G$3:$R$3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'Presu. de marketing'!$G$15:$R$15</c:f>
              <c:numCache>
                <c:ptCount val="12"/>
                <c:pt idx="0">
                  <c:v>73350</c:v>
                </c:pt>
                <c:pt idx="1">
                  <c:v>213690</c:v>
                </c:pt>
                <c:pt idx="2">
                  <c:v>263290</c:v>
                </c:pt>
                <c:pt idx="3">
                  <c:v>305490</c:v>
                </c:pt>
                <c:pt idx="4">
                  <c:v>331040</c:v>
                </c:pt>
                <c:pt idx="5">
                  <c:v>357610</c:v>
                </c:pt>
                <c:pt idx="6">
                  <c:v>383850</c:v>
                </c:pt>
                <c:pt idx="7">
                  <c:v>419875</c:v>
                </c:pt>
                <c:pt idx="8">
                  <c:v>444945</c:v>
                </c:pt>
                <c:pt idx="9">
                  <c:v>470520</c:v>
                </c:pt>
                <c:pt idx="10">
                  <c:v>497020</c:v>
                </c:pt>
                <c:pt idx="11">
                  <c:v>517020</c:v>
                </c:pt>
              </c:numCache>
            </c:numRef>
          </c:val>
        </c:ser>
        <c:overlap val="100"/>
        <c:gapWidth val="25"/>
        <c:axId val="8300061"/>
        <c:axId val="7591686"/>
      </c:barChart>
      <c:lineChart>
        <c:grouping val="standard"/>
        <c:varyColors val="0"/>
        <c:ser>
          <c:idx val="13"/>
          <c:order val="1"/>
          <c:tx>
            <c:v>Total Presupuesto</c:v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'Presu. de marketing'!$G$3:$R$3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'Presu. de marketing'!$G$16:$R$16</c:f>
              <c:numCache>
                <c:ptCount val="12"/>
                <c:pt idx="0">
                  <c:v>724500</c:v>
                </c:pt>
                <c:pt idx="1">
                  <c:v>724500</c:v>
                </c:pt>
                <c:pt idx="2">
                  <c:v>724500</c:v>
                </c:pt>
                <c:pt idx="3">
                  <c:v>724500</c:v>
                </c:pt>
                <c:pt idx="4">
                  <c:v>724500</c:v>
                </c:pt>
                <c:pt idx="5">
                  <c:v>724500</c:v>
                </c:pt>
                <c:pt idx="6">
                  <c:v>724500</c:v>
                </c:pt>
                <c:pt idx="7">
                  <c:v>724500</c:v>
                </c:pt>
                <c:pt idx="8">
                  <c:v>724500</c:v>
                </c:pt>
                <c:pt idx="9">
                  <c:v>724500</c:v>
                </c:pt>
                <c:pt idx="10">
                  <c:v>724500</c:v>
                </c:pt>
                <c:pt idx="11">
                  <c:v>724500</c:v>
                </c:pt>
              </c:numCache>
            </c:numRef>
          </c:val>
          <c:smooth val="0"/>
        </c:ser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90713A"/>
                </a:solidFill>
              </a:defRPr>
            </a:pPr>
          </a:p>
        </c:txPr>
        <c:crossAx val="830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775"/>
          <c:y val="0.13025"/>
          <c:w val="0.610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90713A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</a:rPr>
              <a:t>Apertura del gasto</a:t>
            </a:r>
          </a:p>
        </c:rich>
      </c:tx>
      <c:layout>
        <c:manualLayout>
          <c:xMode val="factor"/>
          <c:yMode val="factor"/>
          <c:x val="-0.018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212"/>
          <c:w val="0.5325"/>
          <c:h val="0.63"/>
        </c:manualLayout>
      </c:layout>
      <c:pieChart>
        <c:varyColors val="1"/>
        <c:ser>
          <c:idx val="1"/>
          <c:order val="0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8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8480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CA2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'Presu. de marketing'!$B$4:$B$13</c:f>
              <c:strCache>
                <c:ptCount val="10"/>
                <c:pt idx="0">
                  <c:v>Software &amp; Subscripciones</c:v>
                </c:pt>
                <c:pt idx="1">
                  <c:v>Relaciones Públicas</c:v>
                </c:pt>
                <c:pt idx="2">
                  <c:v>Publicidad en Impresos (Diarios y Revistas</c:v>
                </c:pt>
                <c:pt idx="3">
                  <c:v>Publicidad Online</c:v>
                </c:pt>
                <c:pt idx="4">
                  <c:v>Publicidad en TV</c:v>
                </c:pt>
                <c:pt idx="5">
                  <c:v>Publicidad en Radio</c:v>
                </c:pt>
                <c:pt idx="6">
                  <c:v>Eventos y Sponsoreo</c:v>
                </c:pt>
                <c:pt idx="7">
                  <c:v>Gasto en Agencia de Publicidad</c:v>
                </c:pt>
                <c:pt idx="8">
                  <c:v>Lista de Contactos</c:v>
                </c:pt>
                <c:pt idx="9">
                  <c:v>Asociaciones y Memerships</c:v>
                </c:pt>
              </c:strCache>
            </c:strRef>
          </c:cat>
          <c:val>
            <c:numRef>
              <c:f>'Presu. de marketing'!$C$4:$C$13</c:f>
              <c:numCache>
                <c:ptCount val="10"/>
                <c:pt idx="0">
                  <c:v>85000</c:v>
                </c:pt>
                <c:pt idx="1">
                  <c:v>35500</c:v>
                </c:pt>
                <c:pt idx="2">
                  <c:v>12000</c:v>
                </c:pt>
                <c:pt idx="3">
                  <c:v>60000</c:v>
                </c:pt>
                <c:pt idx="4">
                  <c:v>36000</c:v>
                </c:pt>
                <c:pt idx="5">
                  <c:v>180000</c:v>
                </c:pt>
                <c:pt idx="6">
                  <c:v>240000</c:v>
                </c:pt>
                <c:pt idx="7">
                  <c:v>36000</c:v>
                </c:pt>
                <c:pt idx="8">
                  <c:v>15000</c:v>
                </c:pt>
                <c:pt idx="9">
                  <c:v>25000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1515"/>
          <c:w val="0.2885"/>
          <c:h val="0.8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993300"/>
                </a:solidFill>
              </a:rPr>
              <a:t>Gasto Corriente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145"/>
          <c:w val="0.533"/>
          <c:h val="0.62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8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8480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CA2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0713A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90713A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'Presu. de marketing'!$B$4:$B$13</c:f>
              <c:strCache>
                <c:ptCount val="10"/>
                <c:pt idx="0">
                  <c:v>Software &amp; Subscripciones</c:v>
                </c:pt>
                <c:pt idx="1">
                  <c:v>Relaciones Públicas</c:v>
                </c:pt>
                <c:pt idx="2">
                  <c:v>Publicidad en Impresos (Diarios y Revistas</c:v>
                </c:pt>
                <c:pt idx="3">
                  <c:v>Publicidad Online</c:v>
                </c:pt>
                <c:pt idx="4">
                  <c:v>Publicidad en TV</c:v>
                </c:pt>
                <c:pt idx="5">
                  <c:v>Publicidad en Radio</c:v>
                </c:pt>
                <c:pt idx="6">
                  <c:v>Eventos y Sponsoreo</c:v>
                </c:pt>
                <c:pt idx="7">
                  <c:v>Gasto en Agencia de Publicidad</c:v>
                </c:pt>
                <c:pt idx="8">
                  <c:v>Lista de Contactos</c:v>
                </c:pt>
                <c:pt idx="9">
                  <c:v>Asociaciones y Memerships</c:v>
                </c:pt>
              </c:strCache>
            </c:strRef>
          </c:cat>
          <c:val>
            <c:numRef>
              <c:f>'Presu. de marketing'!$D$4:$D$13</c:f>
              <c:numCache>
                <c:ptCount val="10"/>
                <c:pt idx="0">
                  <c:v>61000</c:v>
                </c:pt>
                <c:pt idx="1">
                  <c:v>20820</c:v>
                </c:pt>
                <c:pt idx="2">
                  <c:v>1140</c:v>
                </c:pt>
                <c:pt idx="3">
                  <c:v>55000</c:v>
                </c:pt>
                <c:pt idx="4">
                  <c:v>34000</c:v>
                </c:pt>
                <c:pt idx="5">
                  <c:v>61500</c:v>
                </c:pt>
                <c:pt idx="6">
                  <c:v>240000</c:v>
                </c:pt>
                <c:pt idx="7">
                  <c:v>14300</c:v>
                </c:pt>
                <c:pt idx="8">
                  <c:v>3260</c:v>
                </c:pt>
                <c:pt idx="9">
                  <c:v>26000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535"/>
          <c:w val="0.293"/>
          <c:h val="0.8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19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00025" y="95250"/>
        <a:ext cx="110490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8</xdr:col>
      <xdr:colOff>419100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90500" y="200025"/>
        <a:ext cx="63246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1</xdr:row>
      <xdr:rowOff>28575</xdr:rowOff>
    </xdr:from>
    <xdr:to>
      <xdr:col>17</xdr:col>
      <xdr:colOff>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6629400" y="190500"/>
        <a:ext cx="63246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8</xdr:col>
      <xdr:colOff>419100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90500" y="200025"/>
        <a:ext cx="63246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</xdr:row>
      <xdr:rowOff>38100</xdr:rowOff>
    </xdr:from>
    <xdr:to>
      <xdr:col>16</xdr:col>
      <xdr:colOff>723900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6619875" y="200025"/>
        <a:ext cx="62960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8"/>
  <sheetViews>
    <sheetView showGridLines="0" showRowColHeaders="0" tabSelected="1" zoomScale="58" zoomScaleNormal="58" zoomScalePageLayoutView="0" workbookViewId="0" topLeftCell="A1">
      <selection activeCell="E22" sqref="E22"/>
    </sheetView>
  </sheetViews>
  <sheetFormatPr defaultColWidth="8.8515625" defaultRowHeight="12.75"/>
  <cols>
    <col min="1" max="1" width="2.8515625" style="0" customWidth="1"/>
    <col min="2" max="2" width="64.140625" style="0" customWidth="1"/>
    <col min="3" max="3" width="16.8515625" style="3" customWidth="1"/>
    <col min="4" max="4" width="16.8515625" style="0" customWidth="1"/>
    <col min="5" max="6" width="16.8515625" style="3" customWidth="1"/>
    <col min="7" max="18" width="14.7109375" style="0" customWidth="1"/>
    <col min="19" max="19" width="18.00390625" style="0" customWidth="1"/>
  </cols>
  <sheetData>
    <row r="1" spans="2:18" ht="69.75" customHeight="1"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2:19" s="1" customFormat="1" ht="39.75" customHeight="1">
      <c r="B2" s="48" t="s">
        <v>13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2"/>
    </row>
    <row r="3" spans="2:19" s="6" customFormat="1" ht="39.75" customHeight="1">
      <c r="B3" s="15" t="s">
        <v>12</v>
      </c>
      <c r="C3" s="7" t="s">
        <v>14</v>
      </c>
      <c r="D3" s="17" t="s">
        <v>15</v>
      </c>
      <c r="E3" s="7" t="s">
        <v>16</v>
      </c>
      <c r="F3" s="25" t="s">
        <v>17</v>
      </c>
      <c r="G3" s="16" t="s">
        <v>18</v>
      </c>
      <c r="H3" s="16" t="s">
        <v>19</v>
      </c>
      <c r="I3" s="16" t="s">
        <v>20</v>
      </c>
      <c r="J3" s="16" t="s">
        <v>21</v>
      </c>
      <c r="K3" s="16" t="s">
        <v>22</v>
      </c>
      <c r="L3" s="16" t="s">
        <v>23</v>
      </c>
      <c r="M3" s="16" t="s">
        <v>25</v>
      </c>
      <c r="N3" s="16" t="s">
        <v>24</v>
      </c>
      <c r="O3" s="16" t="s">
        <v>26</v>
      </c>
      <c r="P3" s="16" t="s">
        <v>27</v>
      </c>
      <c r="Q3" s="16" t="s">
        <v>28</v>
      </c>
      <c r="R3" s="16" t="s">
        <v>29</v>
      </c>
      <c r="S3" s="5"/>
    </row>
    <row r="4" spans="2:19" s="4" customFormat="1" ht="30" customHeight="1">
      <c r="B4" s="12" t="s">
        <v>8</v>
      </c>
      <c r="C4" s="35">
        <v>85000</v>
      </c>
      <c r="D4" s="36">
        <f aca="true" t="shared" si="0" ref="D4:D13">SUM(G4:R4)</f>
        <v>61000</v>
      </c>
      <c r="E4" s="21">
        <f aca="true" t="shared" si="1" ref="E4:E14">C4-D4</f>
        <v>24000</v>
      </c>
      <c r="F4" s="11">
        <f aca="true" t="shared" si="2" ref="F4:F14">1-((D4/C4))</f>
        <v>0.2823529411764706</v>
      </c>
      <c r="G4" s="37">
        <v>15000</v>
      </c>
      <c r="H4" s="37">
        <v>15000</v>
      </c>
      <c r="I4" s="37">
        <v>15000</v>
      </c>
      <c r="J4" s="37">
        <v>15000</v>
      </c>
      <c r="K4" s="38"/>
      <c r="L4" s="38"/>
      <c r="M4" s="38"/>
      <c r="N4" s="38"/>
      <c r="O4" s="38"/>
      <c r="P4" s="38"/>
      <c r="Q4" s="38">
        <v>1000</v>
      </c>
      <c r="R4" s="38"/>
      <c r="S4" s="8"/>
    </row>
    <row r="5" spans="2:19" s="4" customFormat="1" ht="30" customHeight="1">
      <c r="B5" s="12" t="s">
        <v>2</v>
      </c>
      <c r="C5" s="35">
        <v>35500</v>
      </c>
      <c r="D5" s="39">
        <f t="shared" si="0"/>
        <v>20820</v>
      </c>
      <c r="E5" s="22">
        <f t="shared" si="1"/>
        <v>14680</v>
      </c>
      <c r="F5" s="11">
        <f t="shared" si="2"/>
        <v>0.4135211267605634</v>
      </c>
      <c r="G5" s="40">
        <v>500</v>
      </c>
      <c r="H5" s="35">
        <v>20000</v>
      </c>
      <c r="I5" s="35"/>
      <c r="J5" s="35">
        <v>100</v>
      </c>
      <c r="K5" s="35">
        <v>50</v>
      </c>
      <c r="L5" s="35">
        <v>20</v>
      </c>
      <c r="M5" s="35"/>
      <c r="N5" s="35">
        <v>25</v>
      </c>
      <c r="O5" s="35">
        <v>50</v>
      </c>
      <c r="P5" s="35">
        <v>75</v>
      </c>
      <c r="Q5" s="35"/>
      <c r="R5" s="35"/>
      <c r="S5" s="8"/>
    </row>
    <row r="6" spans="2:19" s="4" customFormat="1" ht="30" customHeight="1">
      <c r="B6" s="12" t="s">
        <v>3</v>
      </c>
      <c r="C6" s="35">
        <v>12000</v>
      </c>
      <c r="D6" s="39">
        <f t="shared" si="0"/>
        <v>1140</v>
      </c>
      <c r="E6" s="22">
        <f t="shared" si="1"/>
        <v>10860</v>
      </c>
      <c r="F6" s="11">
        <f t="shared" si="2"/>
        <v>0.905</v>
      </c>
      <c r="G6" s="40">
        <v>300</v>
      </c>
      <c r="H6" s="35"/>
      <c r="I6" s="35">
        <v>600</v>
      </c>
      <c r="J6" s="35">
        <v>200</v>
      </c>
      <c r="K6" s="35"/>
      <c r="L6" s="35"/>
      <c r="M6" s="35">
        <v>40</v>
      </c>
      <c r="N6" s="35"/>
      <c r="O6" s="35"/>
      <c r="P6" s="35"/>
      <c r="Q6" s="35"/>
      <c r="R6" s="35"/>
      <c r="S6" s="8"/>
    </row>
    <row r="7" spans="2:19" s="4" customFormat="1" ht="30" customHeight="1">
      <c r="B7" s="12" t="s">
        <v>4</v>
      </c>
      <c r="C7" s="35">
        <v>60000</v>
      </c>
      <c r="D7" s="39">
        <f t="shared" si="0"/>
        <v>55000</v>
      </c>
      <c r="E7" s="22">
        <f t="shared" si="1"/>
        <v>5000</v>
      </c>
      <c r="F7" s="11">
        <f t="shared" si="2"/>
        <v>0.08333333333333337</v>
      </c>
      <c r="G7" s="40">
        <v>5000</v>
      </c>
      <c r="H7" s="35">
        <v>5000</v>
      </c>
      <c r="I7" s="35">
        <v>5000</v>
      </c>
      <c r="J7" s="35">
        <v>5000</v>
      </c>
      <c r="K7" s="35">
        <v>5000</v>
      </c>
      <c r="L7" s="35">
        <v>5000</v>
      </c>
      <c r="M7" s="35">
        <v>5000</v>
      </c>
      <c r="N7" s="35">
        <v>5000</v>
      </c>
      <c r="O7" s="35">
        <v>5000</v>
      </c>
      <c r="P7" s="35">
        <v>5000</v>
      </c>
      <c r="Q7" s="35">
        <v>5000</v>
      </c>
      <c r="R7" s="35"/>
      <c r="S7" s="8"/>
    </row>
    <row r="8" spans="2:19" s="4" customFormat="1" ht="30" customHeight="1">
      <c r="B8" s="12" t="s">
        <v>10</v>
      </c>
      <c r="C8" s="35">
        <v>36000</v>
      </c>
      <c r="D8" s="39">
        <f t="shared" si="0"/>
        <v>34000</v>
      </c>
      <c r="E8" s="22">
        <f t="shared" si="1"/>
        <v>2000</v>
      </c>
      <c r="F8" s="11">
        <f t="shared" si="2"/>
        <v>0.05555555555555558</v>
      </c>
      <c r="G8" s="40">
        <v>500</v>
      </c>
      <c r="H8" s="35">
        <v>30000</v>
      </c>
      <c r="I8" s="35"/>
      <c r="J8" s="35">
        <v>500</v>
      </c>
      <c r="K8" s="35"/>
      <c r="L8" s="35">
        <v>1500</v>
      </c>
      <c r="M8" s="35"/>
      <c r="N8" s="35">
        <v>1000</v>
      </c>
      <c r="O8" s="35"/>
      <c r="P8" s="35">
        <v>500</v>
      </c>
      <c r="Q8" s="35"/>
      <c r="R8" s="35"/>
      <c r="S8" s="8"/>
    </row>
    <row r="9" spans="2:19" s="4" customFormat="1" ht="30" customHeight="1">
      <c r="B9" s="12" t="s">
        <v>11</v>
      </c>
      <c r="C9" s="35">
        <v>180000</v>
      </c>
      <c r="D9" s="39">
        <f t="shared" si="0"/>
        <v>61500</v>
      </c>
      <c r="E9" s="22">
        <f t="shared" si="1"/>
        <v>118500</v>
      </c>
      <c r="F9" s="11">
        <f t="shared" si="2"/>
        <v>0.6583333333333333</v>
      </c>
      <c r="G9" s="40">
        <v>20000</v>
      </c>
      <c r="H9" s="35">
        <v>40000</v>
      </c>
      <c r="I9" s="35"/>
      <c r="J9" s="35"/>
      <c r="K9" s="35"/>
      <c r="L9" s="35"/>
      <c r="M9" s="35">
        <v>1000</v>
      </c>
      <c r="N9" s="35"/>
      <c r="O9" s="35"/>
      <c r="P9" s="35"/>
      <c r="Q9" s="35">
        <v>500</v>
      </c>
      <c r="R9" s="35"/>
      <c r="S9" s="8"/>
    </row>
    <row r="10" spans="2:19" s="4" customFormat="1" ht="30" customHeight="1">
      <c r="B10" s="12" t="s">
        <v>5</v>
      </c>
      <c r="C10" s="35">
        <v>240000</v>
      </c>
      <c r="D10" s="39">
        <f t="shared" si="0"/>
        <v>240000</v>
      </c>
      <c r="E10" s="22">
        <f t="shared" si="1"/>
        <v>0</v>
      </c>
      <c r="F10" s="11">
        <f t="shared" si="2"/>
        <v>0</v>
      </c>
      <c r="G10" s="35">
        <v>20000</v>
      </c>
      <c r="H10" s="35">
        <v>20000</v>
      </c>
      <c r="I10" s="35">
        <v>20000</v>
      </c>
      <c r="J10" s="35">
        <v>20000</v>
      </c>
      <c r="K10" s="35">
        <v>20000</v>
      </c>
      <c r="L10" s="35">
        <v>20000</v>
      </c>
      <c r="M10" s="41">
        <v>20000</v>
      </c>
      <c r="N10" s="35">
        <v>20000</v>
      </c>
      <c r="O10" s="35">
        <v>20000</v>
      </c>
      <c r="P10" s="35">
        <v>20000</v>
      </c>
      <c r="Q10" s="35">
        <v>20000</v>
      </c>
      <c r="R10" s="41">
        <v>20000</v>
      </c>
      <c r="S10" s="8"/>
    </row>
    <row r="11" spans="2:19" s="4" customFormat="1" ht="30" customHeight="1">
      <c r="B11" s="12" t="s">
        <v>6</v>
      </c>
      <c r="C11" s="35">
        <v>36000</v>
      </c>
      <c r="D11" s="39">
        <f t="shared" si="0"/>
        <v>14300</v>
      </c>
      <c r="E11" s="22">
        <f t="shared" si="1"/>
        <v>21700</v>
      </c>
      <c r="F11" s="11">
        <f t="shared" si="2"/>
        <v>0.6027777777777779</v>
      </c>
      <c r="G11" s="40">
        <v>12000</v>
      </c>
      <c r="H11" s="35"/>
      <c r="I11" s="35">
        <v>2000</v>
      </c>
      <c r="J11" s="35"/>
      <c r="K11" s="35">
        <v>300</v>
      </c>
      <c r="L11" s="35"/>
      <c r="M11" s="35"/>
      <c r="N11" s="35"/>
      <c r="O11" s="35"/>
      <c r="P11" s="35"/>
      <c r="Q11" s="35"/>
      <c r="R11" s="35"/>
      <c r="S11" s="8"/>
    </row>
    <row r="12" spans="2:19" s="4" customFormat="1" ht="30" customHeight="1">
      <c r="B12" s="12" t="s">
        <v>7</v>
      </c>
      <c r="C12" s="35">
        <v>15000</v>
      </c>
      <c r="D12" s="39">
        <f t="shared" si="0"/>
        <v>3260</v>
      </c>
      <c r="E12" s="22">
        <f t="shared" si="1"/>
        <v>11740</v>
      </c>
      <c r="F12" s="11">
        <f t="shared" si="2"/>
        <v>0.7826666666666666</v>
      </c>
      <c r="G12" s="40">
        <v>50</v>
      </c>
      <c r="H12" s="35">
        <v>340</v>
      </c>
      <c r="I12" s="35">
        <v>2000</v>
      </c>
      <c r="J12" s="35">
        <v>400</v>
      </c>
      <c r="K12" s="35">
        <v>200</v>
      </c>
      <c r="L12" s="35">
        <v>50</v>
      </c>
      <c r="M12" s="35">
        <v>200</v>
      </c>
      <c r="N12" s="35"/>
      <c r="O12" s="35">
        <v>20</v>
      </c>
      <c r="P12" s="35"/>
      <c r="Q12" s="35"/>
      <c r="R12" s="35"/>
      <c r="S12" s="8"/>
    </row>
    <row r="13" spans="2:19" s="4" customFormat="1" ht="30" customHeight="1">
      <c r="B13" s="12" t="s">
        <v>9</v>
      </c>
      <c r="C13" s="42">
        <v>25000</v>
      </c>
      <c r="D13" s="43">
        <f t="shared" si="0"/>
        <v>26000</v>
      </c>
      <c r="E13" s="23">
        <f t="shared" si="1"/>
        <v>-1000</v>
      </c>
      <c r="F13" s="32">
        <f t="shared" si="2"/>
        <v>-0.040000000000000036</v>
      </c>
      <c r="G13" s="44">
        <v>0</v>
      </c>
      <c r="H13" s="42">
        <v>10000</v>
      </c>
      <c r="I13" s="42">
        <v>5000</v>
      </c>
      <c r="J13" s="42">
        <v>1000</v>
      </c>
      <c r="K13" s="42"/>
      <c r="L13" s="42"/>
      <c r="M13" s="42"/>
      <c r="N13" s="42">
        <v>10000</v>
      </c>
      <c r="O13" s="42"/>
      <c r="P13" s="42"/>
      <c r="Q13" s="42"/>
      <c r="R13" s="42"/>
      <c r="S13" s="8"/>
    </row>
    <row r="14" spans="2:19" s="14" customFormat="1" ht="39.75" customHeight="1">
      <c r="B14" s="29" t="s">
        <v>30</v>
      </c>
      <c r="C14" s="30">
        <f>SUM(C4:C13)</f>
        <v>724500</v>
      </c>
      <c r="D14" s="30">
        <f>SUM(D4:D13)</f>
        <v>517020</v>
      </c>
      <c r="E14" s="30">
        <f t="shared" si="1"/>
        <v>207480</v>
      </c>
      <c r="F14" s="31">
        <f t="shared" si="2"/>
        <v>0.2863768115942029</v>
      </c>
      <c r="G14" s="24">
        <f>SUM(G4:G13)</f>
        <v>73350</v>
      </c>
      <c r="H14" s="20">
        <f aca="true" t="shared" si="3" ref="H14:R14">SUM(H4:H13)</f>
        <v>140340</v>
      </c>
      <c r="I14" s="20">
        <f t="shared" si="3"/>
        <v>49600</v>
      </c>
      <c r="J14" s="20">
        <f t="shared" si="3"/>
        <v>42200</v>
      </c>
      <c r="K14" s="20">
        <f t="shared" si="3"/>
        <v>25550</v>
      </c>
      <c r="L14" s="20">
        <f t="shared" si="3"/>
        <v>26570</v>
      </c>
      <c r="M14" s="20">
        <f t="shared" si="3"/>
        <v>26240</v>
      </c>
      <c r="N14" s="20">
        <f t="shared" si="3"/>
        <v>36025</v>
      </c>
      <c r="O14" s="20">
        <f t="shared" si="3"/>
        <v>25070</v>
      </c>
      <c r="P14" s="20">
        <f t="shared" si="3"/>
        <v>25575</v>
      </c>
      <c r="Q14" s="20">
        <f t="shared" si="3"/>
        <v>26500</v>
      </c>
      <c r="R14" s="20">
        <f t="shared" si="3"/>
        <v>20000</v>
      </c>
      <c r="S14" s="13"/>
    </row>
    <row r="15" spans="2:19" s="27" customFormat="1" ht="39.75" customHeight="1">
      <c r="B15" s="26"/>
      <c r="C15" s="45" t="s">
        <v>31</v>
      </c>
      <c r="D15" s="46"/>
      <c r="E15" s="46"/>
      <c r="F15" s="47"/>
      <c r="G15" s="33">
        <f>G14</f>
        <v>73350</v>
      </c>
      <c r="H15" s="28">
        <f>$G$14+H14</f>
        <v>213690</v>
      </c>
      <c r="I15" s="28">
        <f>I$14+H$15</f>
        <v>263290</v>
      </c>
      <c r="J15" s="28">
        <f aca="true" t="shared" si="4" ref="J15:R15">J$14+I$15</f>
        <v>305490</v>
      </c>
      <c r="K15" s="28">
        <f t="shared" si="4"/>
        <v>331040</v>
      </c>
      <c r="L15" s="28">
        <f t="shared" si="4"/>
        <v>357610</v>
      </c>
      <c r="M15" s="28">
        <f t="shared" si="4"/>
        <v>383850</v>
      </c>
      <c r="N15" s="28">
        <f t="shared" si="4"/>
        <v>419875</v>
      </c>
      <c r="O15" s="28">
        <f t="shared" si="4"/>
        <v>444945</v>
      </c>
      <c r="P15" s="28">
        <f t="shared" si="4"/>
        <v>470520</v>
      </c>
      <c r="Q15" s="28">
        <f t="shared" si="4"/>
        <v>497020</v>
      </c>
      <c r="R15" s="28">
        <f t="shared" si="4"/>
        <v>517020</v>
      </c>
      <c r="S15" s="26"/>
    </row>
    <row r="16" spans="3:18" s="18" customFormat="1" ht="30" customHeight="1">
      <c r="C16" s="34"/>
      <c r="D16" s="34" t="s">
        <v>1</v>
      </c>
      <c r="E16" s="34"/>
      <c r="F16" s="34"/>
      <c r="G16" s="19">
        <f>$C$14</f>
        <v>724500</v>
      </c>
      <c r="H16" s="19">
        <f aca="true" t="shared" si="5" ref="H16:R16">$C$14</f>
        <v>724500</v>
      </c>
      <c r="I16" s="19">
        <f t="shared" si="5"/>
        <v>724500</v>
      </c>
      <c r="J16" s="19">
        <f t="shared" si="5"/>
        <v>724500</v>
      </c>
      <c r="K16" s="19">
        <f t="shared" si="5"/>
        <v>724500</v>
      </c>
      <c r="L16" s="19">
        <f t="shared" si="5"/>
        <v>724500</v>
      </c>
      <c r="M16" s="19">
        <f t="shared" si="5"/>
        <v>724500</v>
      </c>
      <c r="N16" s="19">
        <f t="shared" si="5"/>
        <v>724500</v>
      </c>
      <c r="O16" s="19">
        <f t="shared" si="5"/>
        <v>724500</v>
      </c>
      <c r="P16" s="19">
        <f t="shared" si="5"/>
        <v>724500</v>
      </c>
      <c r="Q16" s="19">
        <f t="shared" si="5"/>
        <v>724500</v>
      </c>
      <c r="R16" s="19">
        <f t="shared" si="5"/>
        <v>724500</v>
      </c>
    </row>
    <row r="17" spans="2:19" ht="30" customHeight="1">
      <c r="B17" s="9"/>
      <c r="C17" s="10"/>
      <c r="D17" s="9"/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12.75">
      <c r="B18" s="9"/>
      <c r="C18" s="10"/>
      <c r="D18" s="9"/>
      <c r="E18" s="10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</sheetData>
  <sheetProtection/>
  <mergeCells count="3">
    <mergeCell ref="C15:F15"/>
    <mergeCell ref="B2:R2"/>
    <mergeCell ref="B1:R1"/>
  </mergeCells>
  <conditionalFormatting sqref="F4:F14">
    <cfRule type="cellIs" priority="3" dxfId="3" operator="between">
      <formula>-2</formula>
      <formula>0.24</formula>
    </cfRule>
    <cfRule type="cellIs" priority="4" dxfId="2" operator="between">
      <formula>0.25</formula>
      <formula>0.74</formula>
    </cfRule>
    <cfRule type="cellIs" priority="5" dxfId="1" operator="between">
      <formula>0.75</formula>
      <formula>1</formula>
    </cfRule>
  </conditionalFormatting>
  <conditionalFormatting sqref="G14">
    <cfRule type="expression" priority="1" dxfId="0">
      <formula>"if(&lt;$F$17)"</formula>
    </cfRule>
  </conditionalFormatting>
  <printOptions/>
  <pageMargins left="0.7500000000000001" right="0.7500000000000001" top="1" bottom="1" header="0.5" footer="0.5"/>
  <pageSetup fitToHeight="1" fitToWidth="1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="67" zoomScaleNormal="67" zoomScalePageLayoutView="0" workbookViewId="0" topLeftCell="A1">
      <selection activeCell="U40" sqref="A2:U40"/>
    </sheetView>
  </sheetViews>
  <sheetFormatPr defaultColWidth="8.8515625" defaultRowHeight="12.75"/>
  <cols>
    <col min="1" max="14" width="8.8515625" style="0" customWidth="1"/>
    <col min="15" max="15" width="5.140625" style="0" customWidth="1"/>
  </cols>
  <sheetData/>
  <sheetProtection/>
  <printOptions/>
  <pageMargins left="0.71" right="0.71" top="0.7500000000000001" bottom="0.7500000000000001" header="0.31" footer="0.31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3:D3"/>
  <sheetViews>
    <sheetView showGridLines="0" showRowColHeaders="0" zoomScale="61" zoomScaleNormal="61" zoomScalePageLayoutView="0" workbookViewId="0" topLeftCell="A1">
      <selection activeCell="R42" sqref="A1:R42"/>
    </sheetView>
  </sheetViews>
  <sheetFormatPr defaultColWidth="11.421875" defaultRowHeight="12.75"/>
  <sheetData>
    <row r="3" ht="12.75">
      <c r="D3" t="s">
        <v>0</v>
      </c>
    </row>
  </sheetData>
  <sheetProtection/>
  <printOptions/>
  <pageMargins left="0.7500000000000001" right="0.7500000000000001" top="1" bottom="1" header="0.5" footer="0.5"/>
  <pageSetup fitToHeight="1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="63" zoomScaleNormal="63" zoomScalePageLayoutView="0" workbookViewId="0" topLeftCell="A1">
      <selection activeCell="Q38" sqref="A1:Q38"/>
    </sheetView>
  </sheetViews>
  <sheetFormatPr defaultColWidth="11.421875" defaultRowHeight="12.75"/>
  <sheetData/>
  <sheetProtection/>
  <printOptions/>
  <pageMargins left="0.7500000000000001" right="0.7500000000000001" top="1" bottom="1" header="0.5" footer="0.5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  <HyperlinkBase>http://www.280group.com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Template</dc:title>
  <dc:subject/>
  <dc:creator>Demand Metric Analysts</dc:creator>
  <cp:keywords/>
  <dc:description>Copyright 2012, Demand Metric Research Group. All rights reserved. Governed under the single user license terms agreed to by end user. May not be distributed without prior written permission. www.demandmetric.com</dc:description>
  <cp:lastModifiedBy>Benetrix, Cecilia</cp:lastModifiedBy>
  <cp:lastPrinted>2011-09-27T01:07:34Z</cp:lastPrinted>
  <dcterms:created xsi:type="dcterms:W3CDTF">2007-01-10T16:31:17Z</dcterms:created>
  <dcterms:modified xsi:type="dcterms:W3CDTF">2013-08-15T15:07:04Z</dcterms:modified>
  <cp:category/>
  <cp:version/>
  <cp:contentType/>
  <cp:contentStatus/>
</cp:coreProperties>
</file>